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Petrov\Documents\"/>
    </mc:Choice>
  </mc:AlternateContent>
  <bookViews>
    <workbookView xWindow="0" yWindow="0" windowWidth="15360" windowHeight="7530"/>
  </bookViews>
  <sheets>
    <sheet name="БАФ28" sheetId="20" r:id="rId1"/>
    <sheet name="ФИЛ 13 стр.2" sheetId="18" r:id="rId2"/>
    <sheet name="Лист1" sheetId="19" state="hidden" r:id="rId3"/>
  </sheets>
  <definedNames>
    <definedName name="_xlnm._FilterDatabase" localSheetId="1" hidden="1">'ФИЛ 13 стр.2'!$A$8:$I$192</definedName>
  </definedNames>
  <calcPr calcId="162913"/>
  <customWorkbookViews>
    <customWorkbookView name="Нестерова Юлия Евгеньевна - Личное представление" guid="{01ABF436-A164-436C-95D6-C2CF6C62CC93}" mergeInterval="0" personalView="1" maximized="1" xWindow="-8" yWindow="-8" windowWidth="1936" windowHeight="1056" activeSheetId="1"/>
    <customWorkbookView name="Алашов Иван Александрович - Личное представление" guid="{6BB8AFC6-FA63-4E20-81B3-6AE6CEB32CA2}" mergeInterval="0" personalView="1" maximized="1" xWindow="-8" yWindow="-8" windowWidth="1936" windowHeight="1056" activeSheetId="5"/>
    <customWorkbookView name="usr0087773 - Личное представление" guid="{B0CA10BB-9A9E-4D34-B754-9D6564719F29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8" l="1"/>
  <c r="J173" i="20"/>
  <c r="K173" i="18"/>
  <c r="L173" i="18"/>
  <c r="M173" i="18"/>
  <c r="N173" i="18"/>
  <c r="O173" i="18" s="1"/>
  <c r="P173" i="18" s="1"/>
  <c r="Q173" i="18" s="1"/>
  <c r="R173" i="18" s="1"/>
  <c r="S173" i="18" s="1"/>
  <c r="T173" i="18" s="1"/>
  <c r="U173" i="18" s="1"/>
  <c r="J173" i="18"/>
  <c r="L172" i="18"/>
  <c r="M172" i="18" s="1"/>
  <c r="N172" i="18" s="1"/>
  <c r="O172" i="18" s="1"/>
  <c r="P172" i="18" s="1"/>
  <c r="Q172" i="18" s="1"/>
  <c r="R172" i="18" s="1"/>
  <c r="S172" i="18" s="1"/>
  <c r="T172" i="18" s="1"/>
  <c r="U172" i="18" s="1"/>
  <c r="K172" i="18"/>
  <c r="J172" i="18"/>
  <c r="I173" i="18" l="1"/>
  <c r="I172" i="18"/>
  <c r="L171" i="20"/>
  <c r="K171" i="20"/>
  <c r="I171" i="20"/>
  <c r="I171" i="18"/>
  <c r="I158" i="18"/>
  <c r="H158" i="18"/>
  <c r="I155" i="18"/>
  <c r="H155" i="18"/>
  <c r="H156" i="18" s="1"/>
  <c r="H151" i="18"/>
  <c r="I153" i="18"/>
  <c r="I137" i="18"/>
  <c r="I135" i="18"/>
  <c r="L135" i="18"/>
  <c r="M135" i="18"/>
  <c r="N135" i="18"/>
  <c r="O135" i="18"/>
  <c r="P135" i="18" s="1"/>
  <c r="Q135" i="18" s="1"/>
  <c r="R135" i="18" s="1"/>
  <c r="S135" i="18" s="1"/>
  <c r="T135" i="18" s="1"/>
  <c r="U135" i="18" s="1"/>
  <c r="L136" i="18"/>
  <c r="M136" i="18"/>
  <c r="N136" i="18" s="1"/>
  <c r="O136" i="18" s="1"/>
  <c r="P136" i="18" s="1"/>
  <c r="Q136" i="18" s="1"/>
  <c r="R136" i="18" s="1"/>
  <c r="S136" i="18" s="1"/>
  <c r="T136" i="18" s="1"/>
  <c r="U136" i="18" s="1"/>
  <c r="K136" i="18"/>
  <c r="K135" i="18"/>
  <c r="I136" i="18"/>
  <c r="L132" i="18"/>
  <c r="M132" i="18" s="1"/>
  <c r="N132" i="18" s="1"/>
  <c r="O132" i="18" s="1"/>
  <c r="P132" i="18" s="1"/>
  <c r="Q132" i="18" s="1"/>
  <c r="R132" i="18" s="1"/>
  <c r="S132" i="18" s="1"/>
  <c r="T132" i="18" s="1"/>
  <c r="U132" i="18" s="1"/>
  <c r="K132" i="18"/>
  <c r="I132" i="18"/>
  <c r="L133" i="18"/>
  <c r="M133" i="18"/>
  <c r="N133" i="18"/>
  <c r="O133" i="18"/>
  <c r="P133" i="18" s="1"/>
  <c r="Q133" i="18" s="1"/>
  <c r="R133" i="18" s="1"/>
  <c r="S133" i="18" s="1"/>
  <c r="T133" i="18" s="1"/>
  <c r="U133" i="18" s="1"/>
  <c r="K133" i="18"/>
  <c r="I133" i="18"/>
  <c r="L124" i="18"/>
  <c r="M124" i="18"/>
  <c r="N124" i="18"/>
  <c r="O124" i="18"/>
  <c r="P124" i="18" s="1"/>
  <c r="Q124" i="18" s="1"/>
  <c r="R124" i="18" s="1"/>
  <c r="S124" i="18" s="1"/>
  <c r="T124" i="18" s="1"/>
  <c r="U124" i="18" s="1"/>
  <c r="L125" i="18"/>
  <c r="M125" i="18"/>
  <c r="N125" i="18" s="1"/>
  <c r="O125" i="18" s="1"/>
  <c r="P125" i="18" s="1"/>
  <c r="Q125" i="18" s="1"/>
  <c r="R125" i="18" s="1"/>
  <c r="S125" i="18" s="1"/>
  <c r="T125" i="18" s="1"/>
  <c r="U125" i="18" s="1"/>
  <c r="L126" i="18"/>
  <c r="M126" i="18"/>
  <c r="N126" i="18"/>
  <c r="O126" i="18"/>
  <c r="P126" i="18" s="1"/>
  <c r="Q126" i="18" s="1"/>
  <c r="R126" i="18" s="1"/>
  <c r="S126" i="18" s="1"/>
  <c r="T126" i="18" s="1"/>
  <c r="U126" i="18" s="1"/>
  <c r="L127" i="18"/>
  <c r="M127" i="18"/>
  <c r="N127" i="18" s="1"/>
  <c r="O127" i="18" s="1"/>
  <c r="P127" i="18" s="1"/>
  <c r="Q127" i="18" s="1"/>
  <c r="R127" i="18" s="1"/>
  <c r="S127" i="18" s="1"/>
  <c r="T127" i="18" s="1"/>
  <c r="U127" i="18" s="1"/>
  <c r="L128" i="18"/>
  <c r="M128" i="18"/>
  <c r="N128" i="18"/>
  <c r="O128" i="18"/>
  <c r="P128" i="18" s="1"/>
  <c r="Q128" i="18" s="1"/>
  <c r="R128" i="18" s="1"/>
  <c r="S128" i="18" s="1"/>
  <c r="T128" i="18" s="1"/>
  <c r="U128" i="18" s="1"/>
  <c r="K125" i="18"/>
  <c r="K126" i="18"/>
  <c r="K127" i="18"/>
  <c r="K128" i="18"/>
  <c r="K124" i="18"/>
  <c r="I128" i="18"/>
  <c r="I129" i="18"/>
  <c r="I124" i="18"/>
  <c r="H120" i="20"/>
  <c r="H119" i="20"/>
  <c r="H120" i="18"/>
  <c r="H119" i="18"/>
  <c r="H61" i="18"/>
  <c r="L43" i="18"/>
  <c r="M43" i="18"/>
  <c r="N43" i="18" s="1"/>
  <c r="O43" i="18" s="1"/>
  <c r="P43" i="18" s="1"/>
  <c r="Q43" i="18" s="1"/>
  <c r="R43" i="18" s="1"/>
  <c r="S43" i="18" s="1"/>
  <c r="T43" i="18" s="1"/>
  <c r="U43" i="18" s="1"/>
  <c r="K43" i="18"/>
  <c r="I61" i="20" l="1"/>
  <c r="H61" i="20"/>
  <c r="L43" i="20"/>
  <c r="M43" i="20" s="1"/>
  <c r="N43" i="20" s="1"/>
  <c r="O43" i="20" s="1"/>
  <c r="P43" i="20" s="1"/>
  <c r="Q43" i="20" s="1"/>
  <c r="R43" i="20" s="1"/>
  <c r="S43" i="20" s="1"/>
  <c r="T43" i="20" s="1"/>
  <c r="U43" i="20" s="1"/>
  <c r="K43" i="20"/>
  <c r="I129" i="20"/>
  <c r="L128" i="20"/>
  <c r="M128" i="20" s="1"/>
  <c r="N128" i="20" s="1"/>
  <c r="O128" i="20" s="1"/>
  <c r="P128" i="20" s="1"/>
  <c r="Q128" i="20" s="1"/>
  <c r="R128" i="20" s="1"/>
  <c r="S128" i="20" s="1"/>
  <c r="T128" i="20" s="1"/>
  <c r="U128" i="20" s="1"/>
  <c r="K128" i="20"/>
  <c r="I128" i="20"/>
  <c r="I124" i="20"/>
  <c r="L124" i="20"/>
  <c r="M124" i="20" s="1"/>
  <c r="N124" i="20" s="1"/>
  <c r="O124" i="20" s="1"/>
  <c r="P124" i="20" s="1"/>
  <c r="Q124" i="20" s="1"/>
  <c r="R124" i="20" s="1"/>
  <c r="S124" i="20" s="1"/>
  <c r="T124" i="20" s="1"/>
  <c r="U124" i="20" s="1"/>
  <c r="K124" i="20"/>
  <c r="I137" i="20"/>
  <c r="H158" i="20"/>
  <c r="I192" i="20" l="1"/>
  <c r="L179" i="20"/>
  <c r="M179" i="20" s="1"/>
  <c r="N179" i="20" s="1"/>
  <c r="O179" i="20" s="1"/>
  <c r="P179" i="20" s="1"/>
  <c r="Q179" i="20" s="1"/>
  <c r="R179" i="20" s="1"/>
  <c r="S179" i="20" s="1"/>
  <c r="T179" i="20" s="1"/>
  <c r="U179" i="20" s="1"/>
  <c r="K179" i="20"/>
  <c r="I158" i="20"/>
  <c r="I155" i="20"/>
  <c r="H156" i="20"/>
  <c r="H155" i="20"/>
  <c r="I153" i="20"/>
  <c r="H151" i="20"/>
  <c r="M125" i="20"/>
  <c r="N125" i="20" s="1"/>
  <c r="O125" i="20" s="1"/>
  <c r="P125" i="20" s="1"/>
  <c r="Q125" i="20" s="1"/>
  <c r="R125" i="20" s="1"/>
  <c r="S125" i="20" s="1"/>
  <c r="T125" i="20" s="1"/>
  <c r="U125" i="20" s="1"/>
  <c r="M126" i="20"/>
  <c r="N126" i="20"/>
  <c r="O126" i="20"/>
  <c r="P126" i="20" s="1"/>
  <c r="Q126" i="20" s="1"/>
  <c r="R126" i="20" s="1"/>
  <c r="S126" i="20" s="1"/>
  <c r="T126" i="20" s="1"/>
  <c r="U126" i="20" s="1"/>
  <c r="M127" i="20"/>
  <c r="N127" i="20"/>
  <c r="O127" i="20" s="1"/>
  <c r="P127" i="20" s="1"/>
  <c r="Q127" i="20" s="1"/>
  <c r="R127" i="20" s="1"/>
  <c r="S127" i="20" s="1"/>
  <c r="T127" i="20" s="1"/>
  <c r="U127" i="20" s="1"/>
  <c r="L126" i="20"/>
  <c r="L127" i="20"/>
  <c r="L125" i="20"/>
  <c r="K126" i="20"/>
  <c r="K127" i="20"/>
  <c r="K125" i="20"/>
  <c r="U136" i="20" l="1"/>
  <c r="N136" i="20"/>
  <c r="K136" i="20"/>
  <c r="L136" i="20"/>
  <c r="M136" i="20"/>
  <c r="O136" i="20"/>
  <c r="P136" i="20" s="1"/>
  <c r="Q136" i="20" s="1"/>
  <c r="R136" i="20" s="1"/>
  <c r="S136" i="20" s="1"/>
  <c r="T136" i="20" s="1"/>
  <c r="I136" i="20"/>
  <c r="L135" i="20"/>
  <c r="M135" i="20"/>
  <c r="N135" i="20"/>
  <c r="O135" i="20"/>
  <c r="P135" i="20" s="1"/>
  <c r="Q135" i="20" s="1"/>
  <c r="R135" i="20" s="1"/>
  <c r="S135" i="20" s="1"/>
  <c r="T135" i="20" s="1"/>
  <c r="U135" i="20" s="1"/>
  <c r="K135" i="20"/>
  <c r="I135" i="20"/>
  <c r="I132" i="20"/>
  <c r="I133" i="20"/>
  <c r="L132" i="20"/>
  <c r="M132" i="20" s="1"/>
  <c r="N132" i="20" s="1"/>
  <c r="O132" i="20" s="1"/>
  <c r="P132" i="20" s="1"/>
  <c r="Q132" i="20" s="1"/>
  <c r="R132" i="20" s="1"/>
  <c r="S132" i="20" s="1"/>
  <c r="T132" i="20" s="1"/>
  <c r="U132" i="20" s="1"/>
  <c r="L133" i="20"/>
  <c r="M133" i="20"/>
  <c r="N133" i="20" s="1"/>
  <c r="O133" i="20" s="1"/>
  <c r="P133" i="20" s="1"/>
  <c r="Q133" i="20" s="1"/>
  <c r="R133" i="20" s="1"/>
  <c r="S133" i="20" s="1"/>
  <c r="T133" i="20" s="1"/>
  <c r="U133" i="20" s="1"/>
  <c r="K133" i="20"/>
  <c r="K132" i="20"/>
  <c r="L131" i="20"/>
  <c r="M131" i="20" s="1"/>
  <c r="N131" i="20" s="1"/>
  <c r="O131" i="20" s="1"/>
  <c r="P131" i="20" s="1"/>
  <c r="Q131" i="20" s="1"/>
  <c r="R131" i="20" s="1"/>
  <c r="S131" i="20" s="1"/>
  <c r="T131" i="20" s="1"/>
  <c r="U131" i="20" s="1"/>
  <c r="K131" i="20"/>
  <c r="I131" i="20"/>
  <c r="H121" i="20"/>
  <c r="I117" i="20"/>
  <c r="I116" i="20"/>
  <c r="I118" i="20"/>
  <c r="G110" i="20"/>
  <c r="G111" i="20"/>
  <c r="G112" i="20"/>
  <c r="G113" i="20"/>
  <c r="G114" i="20"/>
  <c r="G115" i="20"/>
  <c r="G109" i="20"/>
  <c r="K16" i="20" l="1"/>
  <c r="M191" i="18" l="1"/>
  <c r="N191" i="18" s="1"/>
  <c r="O191" i="18" s="1"/>
  <c r="P191" i="18" s="1"/>
  <c r="Q191" i="18" s="1"/>
  <c r="R191" i="18" s="1"/>
  <c r="S191" i="18" s="1"/>
  <c r="K186" i="18"/>
  <c r="L186" i="18" s="1"/>
  <c r="M186" i="18" s="1"/>
  <c r="T186" i="18" s="1"/>
  <c r="U186" i="18" s="1"/>
  <c r="K183" i="18"/>
  <c r="L183" i="18" s="1"/>
  <c r="M183" i="18" s="1"/>
  <c r="N183" i="18" s="1"/>
  <c r="O183" i="18" s="1"/>
  <c r="P183" i="18" s="1"/>
  <c r="Q183" i="18" s="1"/>
  <c r="R183" i="18" s="1"/>
  <c r="S183" i="18" s="1"/>
  <c r="T183" i="18" s="1"/>
  <c r="U183" i="18" s="1"/>
  <c r="J190" i="18"/>
  <c r="K190" i="18" s="1"/>
  <c r="L190" i="18" s="1"/>
  <c r="M190" i="18" s="1"/>
  <c r="N190" i="18" s="1"/>
  <c r="O190" i="18" s="1"/>
  <c r="P190" i="18" s="1"/>
  <c r="Q190" i="18" s="1"/>
  <c r="R190" i="18" s="1"/>
  <c r="S190" i="18" s="1"/>
  <c r="T190" i="18" s="1"/>
  <c r="U190" i="18" s="1"/>
  <c r="J189" i="18"/>
  <c r="K189" i="18" s="1"/>
  <c r="L189" i="18" s="1"/>
  <c r="M189" i="18" s="1"/>
  <c r="N189" i="18" s="1"/>
  <c r="O189" i="18" s="1"/>
  <c r="P189" i="18" s="1"/>
  <c r="Q189" i="18" s="1"/>
  <c r="R189" i="18" s="1"/>
  <c r="S189" i="18" s="1"/>
  <c r="T189" i="18" s="1"/>
  <c r="J188" i="18"/>
  <c r="K188" i="18" s="1"/>
  <c r="L188" i="18" s="1"/>
  <c r="M188" i="18" s="1"/>
  <c r="P188" i="18" s="1"/>
  <c r="Q188" i="18" s="1"/>
  <c r="R188" i="18" s="1"/>
  <c r="S188" i="18" s="1"/>
  <c r="J187" i="18"/>
  <c r="K187" i="18" s="1"/>
  <c r="N187" i="18" s="1"/>
  <c r="O187" i="18" s="1"/>
  <c r="P187" i="18" s="1"/>
  <c r="Q187" i="18" s="1"/>
  <c r="R187" i="18" s="1"/>
  <c r="S187" i="18" s="1"/>
  <c r="T187" i="18" s="1"/>
  <c r="J185" i="18"/>
  <c r="K185" i="18" s="1"/>
  <c r="L185" i="18" s="1"/>
  <c r="M185" i="18" s="1"/>
  <c r="N185" i="18" s="1"/>
  <c r="O185" i="18" s="1"/>
  <c r="P185" i="18" s="1"/>
  <c r="Q185" i="18" s="1"/>
  <c r="R185" i="18" s="1"/>
  <c r="S185" i="18" s="1"/>
  <c r="T185" i="18" s="1"/>
  <c r="U185" i="18" s="1"/>
  <c r="J184" i="18"/>
  <c r="K184" i="18" s="1"/>
  <c r="L184" i="18" s="1"/>
  <c r="M184" i="18" s="1"/>
  <c r="N184" i="18" s="1"/>
  <c r="O184" i="18" s="1"/>
  <c r="P184" i="18" s="1"/>
  <c r="Q184" i="18" s="1"/>
  <c r="R184" i="18" s="1"/>
  <c r="S184" i="18" s="1"/>
  <c r="T184" i="18" s="1"/>
  <c r="U184" i="18" s="1"/>
  <c r="J182" i="18"/>
  <c r="K182" i="18" s="1"/>
  <c r="L182" i="18" s="1"/>
  <c r="M182" i="18" s="1"/>
  <c r="N182" i="18" s="1"/>
  <c r="O182" i="18" s="1"/>
  <c r="P182" i="18" s="1"/>
  <c r="Q182" i="18" s="1"/>
  <c r="R182" i="18" s="1"/>
  <c r="S182" i="18" s="1"/>
  <c r="T182" i="18" s="1"/>
  <c r="U182" i="18" s="1"/>
  <c r="J181" i="18"/>
  <c r="J180" i="18"/>
  <c r="J178" i="18"/>
  <c r="J177" i="18"/>
  <c r="J174" i="18"/>
  <c r="J171" i="18"/>
  <c r="J170" i="18"/>
  <c r="J168" i="18"/>
  <c r="J164" i="18"/>
  <c r="J163" i="18"/>
  <c r="J162" i="18"/>
  <c r="J161" i="18"/>
  <c r="J159" i="18"/>
  <c r="J156" i="18"/>
  <c r="J155" i="18"/>
  <c r="J154" i="18"/>
  <c r="J151" i="18"/>
  <c r="J150" i="18"/>
  <c r="J149" i="18"/>
  <c r="J138" i="18"/>
  <c r="J137" i="18"/>
  <c r="J122" i="18"/>
  <c r="J121" i="18"/>
  <c r="J120" i="18"/>
  <c r="J119" i="18"/>
  <c r="J118" i="18"/>
  <c r="J117" i="18"/>
  <c r="J116" i="18"/>
  <c r="J115" i="18"/>
  <c r="J114" i="18"/>
  <c r="J110" i="18"/>
  <c r="J108" i="18"/>
  <c r="J107" i="18"/>
  <c r="J105" i="18"/>
  <c r="J102" i="18"/>
  <c r="J97" i="18"/>
  <c r="J96" i="18"/>
  <c r="J84" i="18"/>
  <c r="J83" i="18"/>
  <c r="J76" i="18"/>
  <c r="J75" i="18"/>
  <c r="J71" i="18"/>
  <c r="J67" i="18"/>
  <c r="J66" i="18"/>
  <c r="J62" i="18"/>
  <c r="J52" i="18"/>
  <c r="J51" i="18"/>
  <c r="J46" i="18"/>
  <c r="J45" i="18"/>
  <c r="J44" i="18"/>
  <c r="J41" i="18"/>
  <c r="J40" i="18"/>
  <c r="J39" i="18"/>
  <c r="J37" i="18"/>
  <c r="J36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1" i="18"/>
  <c r="J10" i="18"/>
  <c r="K191" i="20" l="1"/>
  <c r="L191" i="20" s="1"/>
  <c r="T191" i="20" s="1"/>
  <c r="U191" i="20" s="1"/>
  <c r="K184" i="20"/>
  <c r="L184" i="20" s="1"/>
  <c r="M184" i="20" s="1"/>
  <c r="N184" i="20" s="1"/>
  <c r="O184" i="20" s="1"/>
  <c r="P184" i="20" s="1"/>
  <c r="Q184" i="20" s="1"/>
  <c r="R184" i="20" s="1"/>
  <c r="S184" i="20" s="1"/>
  <c r="T184" i="20" s="1"/>
  <c r="U184" i="20" s="1"/>
  <c r="K185" i="20"/>
  <c r="L185" i="20" s="1"/>
  <c r="M185" i="20" s="1"/>
  <c r="N185" i="20" s="1"/>
  <c r="O185" i="20" s="1"/>
  <c r="P185" i="20" s="1"/>
  <c r="Q185" i="20" s="1"/>
  <c r="R185" i="20" s="1"/>
  <c r="S185" i="20" s="1"/>
  <c r="T185" i="20" s="1"/>
  <c r="U185" i="20" s="1"/>
  <c r="N183" i="20"/>
  <c r="O183" i="20" s="1"/>
  <c r="P183" i="20" s="1"/>
  <c r="Q183" i="20" s="1"/>
  <c r="O182" i="20"/>
  <c r="P182" i="20" s="1"/>
  <c r="Q182" i="20" s="1"/>
  <c r="R182" i="20" s="1"/>
  <c r="I191" i="20"/>
  <c r="K190" i="20"/>
  <c r="L190" i="20" s="1"/>
  <c r="M190" i="20" s="1"/>
  <c r="T190" i="20" s="1"/>
  <c r="U190" i="20" s="1"/>
  <c r="I190" i="20"/>
  <c r="I189" i="20"/>
  <c r="I188" i="20"/>
  <c r="P187" i="20"/>
  <c r="Q187" i="20" s="1"/>
  <c r="R187" i="20" s="1"/>
  <c r="I187" i="20"/>
  <c r="I186" i="20"/>
  <c r="I185" i="20"/>
  <c r="I184" i="20"/>
  <c r="I183" i="20"/>
  <c r="I182" i="20"/>
  <c r="J181" i="20"/>
  <c r="K181" i="20" s="1"/>
  <c r="L181" i="20" s="1"/>
  <c r="M181" i="20" s="1"/>
  <c r="N181" i="20" s="1"/>
  <c r="O181" i="20" s="1"/>
  <c r="P181" i="20" s="1"/>
  <c r="Q181" i="20" s="1"/>
  <c r="R181" i="20" s="1"/>
  <c r="S181" i="20" s="1"/>
  <c r="T181" i="20" s="1"/>
  <c r="U181" i="20" s="1"/>
  <c r="J180" i="20"/>
  <c r="K180" i="20" s="1"/>
  <c r="L180" i="20" s="1"/>
  <c r="M180" i="20" s="1"/>
  <c r="N180" i="20" s="1"/>
  <c r="O180" i="20" s="1"/>
  <c r="P180" i="20" s="1"/>
  <c r="Q180" i="20" s="1"/>
  <c r="R180" i="20" s="1"/>
  <c r="S180" i="20" s="1"/>
  <c r="T180" i="20" s="1"/>
  <c r="U180" i="20" s="1"/>
  <c r="I179" i="20"/>
  <c r="J178" i="20"/>
  <c r="K178" i="20" s="1"/>
  <c r="L178" i="20" s="1"/>
  <c r="M178" i="20" s="1"/>
  <c r="N178" i="20" s="1"/>
  <c r="O178" i="20" s="1"/>
  <c r="R178" i="20" s="1"/>
  <c r="S178" i="20" s="1"/>
  <c r="T178" i="20" s="1"/>
  <c r="U178" i="20" s="1"/>
  <c r="I178" i="20"/>
  <c r="J177" i="20"/>
  <c r="K177" i="20" s="1"/>
  <c r="L177" i="20" s="1"/>
  <c r="M177" i="20" s="1"/>
  <c r="N177" i="20" s="1"/>
  <c r="O177" i="20" s="1"/>
  <c r="P177" i="20" s="1"/>
  <c r="Q177" i="20" s="1"/>
  <c r="R177" i="20" s="1"/>
  <c r="S177" i="20" s="1"/>
  <c r="T177" i="20" s="1"/>
  <c r="U177" i="20" s="1"/>
  <c r="I176" i="20"/>
  <c r="I175" i="20"/>
  <c r="J174" i="20"/>
  <c r="K174" i="20" s="1"/>
  <c r="L174" i="20" s="1"/>
  <c r="M174" i="20" s="1"/>
  <c r="N174" i="20" s="1"/>
  <c r="O174" i="20" s="1"/>
  <c r="P174" i="20" s="1"/>
  <c r="Q174" i="20" s="1"/>
  <c r="R174" i="20" s="1"/>
  <c r="S174" i="20" s="1"/>
  <c r="T174" i="20" s="1"/>
  <c r="U174" i="20" s="1"/>
  <c r="K173" i="20"/>
  <c r="K172" i="20"/>
  <c r="J171" i="20"/>
  <c r="M171" i="20" s="1"/>
  <c r="N171" i="20" s="1"/>
  <c r="O171" i="20" s="1"/>
  <c r="P171" i="20" s="1"/>
  <c r="Q171" i="20" s="1"/>
  <c r="R171" i="20" s="1"/>
  <c r="S171" i="20" s="1"/>
  <c r="T171" i="20" s="1"/>
  <c r="U171" i="20" s="1"/>
  <c r="J170" i="20"/>
  <c r="K170" i="20" s="1"/>
  <c r="L170" i="20" s="1"/>
  <c r="M170" i="20" s="1"/>
  <c r="N170" i="20" s="1"/>
  <c r="O170" i="20" s="1"/>
  <c r="P170" i="20" s="1"/>
  <c r="Q170" i="20" s="1"/>
  <c r="R170" i="20" s="1"/>
  <c r="S170" i="20" s="1"/>
  <c r="T170" i="20" s="1"/>
  <c r="U170" i="20" s="1"/>
  <c r="I170" i="20"/>
  <c r="J168" i="20"/>
  <c r="K168" i="20" s="1"/>
  <c r="L168" i="20" s="1"/>
  <c r="M168" i="20" s="1"/>
  <c r="N168" i="20" s="1"/>
  <c r="O168" i="20" s="1"/>
  <c r="P168" i="20" s="1"/>
  <c r="Q168" i="20" s="1"/>
  <c r="R168" i="20" s="1"/>
  <c r="S168" i="20" s="1"/>
  <c r="T168" i="20" s="1"/>
  <c r="U168" i="20" s="1"/>
  <c r="J164" i="20"/>
  <c r="K164" i="20" s="1"/>
  <c r="L164" i="20" s="1"/>
  <c r="M164" i="20" s="1"/>
  <c r="N164" i="20" s="1"/>
  <c r="O164" i="20" s="1"/>
  <c r="P164" i="20" s="1"/>
  <c r="Q164" i="20" s="1"/>
  <c r="R164" i="20" s="1"/>
  <c r="S164" i="20" s="1"/>
  <c r="T164" i="20" s="1"/>
  <c r="U164" i="20" s="1"/>
  <c r="J163" i="20"/>
  <c r="K163" i="20" s="1"/>
  <c r="L163" i="20" s="1"/>
  <c r="M163" i="20" s="1"/>
  <c r="N163" i="20" s="1"/>
  <c r="O163" i="20" s="1"/>
  <c r="P163" i="20" s="1"/>
  <c r="Q163" i="20" s="1"/>
  <c r="R163" i="20" s="1"/>
  <c r="S163" i="20" s="1"/>
  <c r="T163" i="20" s="1"/>
  <c r="U163" i="20" s="1"/>
  <c r="N162" i="20"/>
  <c r="Q162" i="20" s="1"/>
  <c r="I162" i="20"/>
  <c r="J161" i="20"/>
  <c r="K161" i="20" s="1"/>
  <c r="L161" i="20" s="1"/>
  <c r="M161" i="20" s="1"/>
  <c r="N161" i="20" s="1"/>
  <c r="O161" i="20" s="1"/>
  <c r="P161" i="20" s="1"/>
  <c r="Q161" i="20" s="1"/>
  <c r="R161" i="20" s="1"/>
  <c r="S161" i="20" s="1"/>
  <c r="T161" i="20" s="1"/>
  <c r="U161" i="20" s="1"/>
  <c r="I161" i="20"/>
  <c r="J159" i="20"/>
  <c r="K159" i="20" s="1"/>
  <c r="L159" i="20" s="1"/>
  <c r="M159" i="20" s="1"/>
  <c r="N159" i="20" s="1"/>
  <c r="O159" i="20" s="1"/>
  <c r="P159" i="20" s="1"/>
  <c r="Q159" i="20" s="1"/>
  <c r="R159" i="20" s="1"/>
  <c r="S159" i="20" s="1"/>
  <c r="T159" i="20" s="1"/>
  <c r="U159" i="20" s="1"/>
  <c r="J156" i="20"/>
  <c r="K156" i="20" s="1"/>
  <c r="L156" i="20" s="1"/>
  <c r="M156" i="20" s="1"/>
  <c r="N156" i="20" s="1"/>
  <c r="O156" i="20" s="1"/>
  <c r="P156" i="20" s="1"/>
  <c r="Q156" i="20" s="1"/>
  <c r="R156" i="20" s="1"/>
  <c r="S156" i="20" s="1"/>
  <c r="T156" i="20" s="1"/>
  <c r="U156" i="20" s="1"/>
  <c r="I156" i="20"/>
  <c r="L155" i="20"/>
  <c r="M155" i="20" s="1"/>
  <c r="N155" i="20" s="1"/>
  <c r="O155" i="20" s="1"/>
  <c r="P155" i="20" s="1"/>
  <c r="Q155" i="20" s="1"/>
  <c r="R155" i="20" s="1"/>
  <c r="S155" i="20" s="1"/>
  <c r="T155" i="20" s="1"/>
  <c r="U155" i="20" s="1"/>
  <c r="K155" i="20"/>
  <c r="J154" i="20"/>
  <c r="K154" i="20" s="1"/>
  <c r="L154" i="20" s="1"/>
  <c r="M154" i="20" s="1"/>
  <c r="N154" i="20" s="1"/>
  <c r="O154" i="20" s="1"/>
  <c r="P154" i="20" s="1"/>
  <c r="Q154" i="20" s="1"/>
  <c r="R154" i="20" s="1"/>
  <c r="S154" i="20" s="1"/>
  <c r="T154" i="20" s="1"/>
  <c r="U154" i="20" s="1"/>
  <c r="N151" i="20"/>
  <c r="O151" i="20" s="1"/>
  <c r="P151" i="20" s="1"/>
  <c r="Q151" i="20" s="1"/>
  <c r="R151" i="20" s="1"/>
  <c r="S151" i="20" s="1"/>
  <c r="T151" i="20" s="1"/>
  <c r="U151" i="20" s="1"/>
  <c r="I151" i="20"/>
  <c r="J150" i="20"/>
  <c r="K150" i="20" s="1"/>
  <c r="L150" i="20" s="1"/>
  <c r="M150" i="20" s="1"/>
  <c r="N150" i="20" s="1"/>
  <c r="O150" i="20" s="1"/>
  <c r="P150" i="20" s="1"/>
  <c r="Q150" i="20" s="1"/>
  <c r="R150" i="20" s="1"/>
  <c r="S150" i="20" s="1"/>
  <c r="T150" i="20" s="1"/>
  <c r="U150" i="20" s="1"/>
  <c r="J149" i="20"/>
  <c r="K149" i="20" s="1"/>
  <c r="L149" i="20" s="1"/>
  <c r="M149" i="20" s="1"/>
  <c r="N149" i="20" s="1"/>
  <c r="O149" i="20" s="1"/>
  <c r="P149" i="20" s="1"/>
  <c r="Q149" i="20" s="1"/>
  <c r="R149" i="20" s="1"/>
  <c r="S149" i="20" s="1"/>
  <c r="T149" i="20" s="1"/>
  <c r="U149" i="20" s="1"/>
  <c r="J138" i="20"/>
  <c r="K138" i="20" s="1"/>
  <c r="L138" i="20" s="1"/>
  <c r="M138" i="20" s="1"/>
  <c r="N138" i="20" s="1"/>
  <c r="O138" i="20" s="1"/>
  <c r="P138" i="20" s="1"/>
  <c r="Q138" i="20" s="1"/>
  <c r="R138" i="20" s="1"/>
  <c r="S138" i="20" s="1"/>
  <c r="T138" i="20" s="1"/>
  <c r="U138" i="20" s="1"/>
  <c r="J137" i="20"/>
  <c r="K137" i="20" s="1"/>
  <c r="L137" i="20" s="1"/>
  <c r="M137" i="20" s="1"/>
  <c r="N137" i="20" s="1"/>
  <c r="O137" i="20" s="1"/>
  <c r="P137" i="20" s="1"/>
  <c r="Q137" i="20" s="1"/>
  <c r="R137" i="20" s="1"/>
  <c r="S137" i="20" s="1"/>
  <c r="T137" i="20" s="1"/>
  <c r="U137" i="20" s="1"/>
  <c r="J130" i="20"/>
  <c r="K130" i="20" s="1"/>
  <c r="L130" i="20" s="1"/>
  <c r="M130" i="20" s="1"/>
  <c r="N130" i="20" s="1"/>
  <c r="O130" i="20" s="1"/>
  <c r="P130" i="20" s="1"/>
  <c r="Q130" i="20" s="1"/>
  <c r="R130" i="20" s="1"/>
  <c r="S130" i="20" s="1"/>
  <c r="T130" i="20" s="1"/>
  <c r="U130" i="20" s="1"/>
  <c r="I130" i="20"/>
  <c r="I127" i="20"/>
  <c r="I126" i="20"/>
  <c r="I125" i="20"/>
  <c r="I122" i="20"/>
  <c r="I121" i="20"/>
  <c r="I120" i="20"/>
  <c r="I119" i="20"/>
  <c r="I115" i="20"/>
  <c r="I114" i="20"/>
  <c r="I113" i="20"/>
  <c r="I112" i="20"/>
  <c r="I111" i="20"/>
  <c r="J108" i="20"/>
  <c r="K108" i="20" s="1"/>
  <c r="L108" i="20" s="1"/>
  <c r="M108" i="20" s="1"/>
  <c r="N108" i="20" s="1"/>
  <c r="O108" i="20" s="1"/>
  <c r="P108" i="20" s="1"/>
  <c r="Q108" i="20" s="1"/>
  <c r="R108" i="20" s="1"/>
  <c r="S108" i="20" s="1"/>
  <c r="T108" i="20" s="1"/>
  <c r="U108" i="20" s="1"/>
  <c r="J107" i="20"/>
  <c r="K107" i="20" s="1"/>
  <c r="L107" i="20" s="1"/>
  <c r="M107" i="20" s="1"/>
  <c r="N107" i="20" s="1"/>
  <c r="O107" i="20" s="1"/>
  <c r="P107" i="20" s="1"/>
  <c r="Q107" i="20" s="1"/>
  <c r="R107" i="20" s="1"/>
  <c r="S107" i="20" s="1"/>
  <c r="T107" i="20" s="1"/>
  <c r="U107" i="20" s="1"/>
  <c r="I105" i="20"/>
  <c r="J102" i="20"/>
  <c r="K102" i="20" s="1"/>
  <c r="L102" i="20" s="1"/>
  <c r="M102" i="20" s="1"/>
  <c r="N102" i="20" s="1"/>
  <c r="O102" i="20" s="1"/>
  <c r="P102" i="20" s="1"/>
  <c r="Q102" i="20" s="1"/>
  <c r="R102" i="20" s="1"/>
  <c r="S102" i="20" s="1"/>
  <c r="T102" i="20" s="1"/>
  <c r="U102" i="20" s="1"/>
  <c r="J97" i="20"/>
  <c r="K97" i="20" s="1"/>
  <c r="L97" i="20" s="1"/>
  <c r="M97" i="20" s="1"/>
  <c r="N97" i="20" s="1"/>
  <c r="O97" i="20" s="1"/>
  <c r="P97" i="20" s="1"/>
  <c r="Q97" i="20" s="1"/>
  <c r="R97" i="20" s="1"/>
  <c r="S97" i="20" s="1"/>
  <c r="T97" i="20" s="1"/>
  <c r="U97" i="20" s="1"/>
  <c r="J96" i="20"/>
  <c r="K96" i="20" s="1"/>
  <c r="L96" i="20" s="1"/>
  <c r="M96" i="20" s="1"/>
  <c r="N96" i="20" s="1"/>
  <c r="O96" i="20" s="1"/>
  <c r="P96" i="20" s="1"/>
  <c r="Q96" i="20" s="1"/>
  <c r="R96" i="20" s="1"/>
  <c r="S96" i="20" s="1"/>
  <c r="T96" i="20" s="1"/>
  <c r="U96" i="20" s="1"/>
  <c r="J84" i="20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J83" i="20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J76" i="20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J75" i="20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J67" i="20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J66" i="20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J62" i="20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J52" i="20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J51" i="20"/>
  <c r="K51" i="20" s="1"/>
  <c r="L51" i="20" s="1"/>
  <c r="M51" i="20" s="1"/>
  <c r="N51" i="20" s="1"/>
  <c r="O51" i="20" s="1"/>
  <c r="P51" i="20" s="1"/>
  <c r="Q51" i="20" s="1"/>
  <c r="R51" i="20" s="1"/>
  <c r="S51" i="20" s="1"/>
  <c r="T51" i="20" s="1"/>
  <c r="U51" i="20" s="1"/>
  <c r="J46" i="20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J45" i="20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I43" i="20"/>
  <c r="J41" i="20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J40" i="20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I40" i="20"/>
  <c r="J39" i="20"/>
  <c r="K39" i="20" s="1"/>
  <c r="L39" i="20" s="1"/>
  <c r="M39" i="20" s="1"/>
  <c r="N39" i="20" s="1"/>
  <c r="Q39" i="20" s="1"/>
  <c r="R39" i="20" s="1"/>
  <c r="S39" i="20" s="1"/>
  <c r="T39" i="20" s="1"/>
  <c r="U39" i="20" s="1"/>
  <c r="I39" i="20"/>
  <c r="I37" i="20"/>
  <c r="I36" i="20"/>
  <c r="J34" i="20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K33" i="20"/>
  <c r="U33" i="20" s="1"/>
  <c r="I33" i="20"/>
  <c r="K32" i="20"/>
  <c r="U32" i="20" s="1"/>
  <c r="I32" i="20"/>
  <c r="K31" i="20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I31" i="20"/>
  <c r="J30" i="20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K29" i="20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I29" i="20"/>
  <c r="K28" i="20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I28" i="20"/>
  <c r="I27" i="20"/>
  <c r="K26" i="20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I26" i="20"/>
  <c r="K25" i="20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I25" i="20"/>
  <c r="I24" i="20"/>
  <c r="K23" i="20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I23" i="20"/>
  <c r="K22" i="20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I22" i="20"/>
  <c r="I21" i="20"/>
  <c r="K20" i="20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I20" i="20"/>
  <c r="J19" i="20"/>
  <c r="K19" i="20" s="1"/>
  <c r="L19" i="20" s="1"/>
  <c r="M19" i="20" s="1"/>
  <c r="N19" i="20" s="1"/>
  <c r="O19" i="20" s="1"/>
  <c r="P19" i="20" s="1"/>
  <c r="Q19" i="20" s="1"/>
  <c r="R19" i="20" s="1"/>
  <c r="S19" i="20" s="1"/>
  <c r="T19" i="20" s="1"/>
  <c r="U19" i="20" s="1"/>
  <c r="I18" i="20"/>
  <c r="K17" i="20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I17" i="20"/>
  <c r="L16" i="20"/>
  <c r="M16" i="20" s="1"/>
  <c r="N16" i="20" s="1"/>
  <c r="O16" i="20" s="1"/>
  <c r="P16" i="20" s="1"/>
  <c r="Q16" i="20" s="1"/>
  <c r="R16" i="20" s="1"/>
  <c r="S16" i="20" s="1"/>
  <c r="T16" i="20" s="1"/>
  <c r="U16" i="20" s="1"/>
  <c r="I16" i="20"/>
  <c r="J15" i="20"/>
  <c r="K15" i="20" s="1"/>
  <c r="L15" i="20" s="1"/>
  <c r="M15" i="20" s="1"/>
  <c r="N15" i="20" s="1"/>
  <c r="O15" i="20" s="1"/>
  <c r="P15" i="20" s="1"/>
  <c r="Q15" i="20" s="1"/>
  <c r="R15" i="20" s="1"/>
  <c r="S15" i="20" s="1"/>
  <c r="T15" i="20" s="1"/>
  <c r="U15" i="20" s="1"/>
  <c r="K14" i="20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I14" i="20"/>
  <c r="K11" i="20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I11" i="20"/>
  <c r="K10" i="20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I10" i="20"/>
  <c r="K114" i="18"/>
  <c r="O114" i="18" s="1"/>
  <c r="P114" i="18" s="1"/>
  <c r="Q114" i="18" s="1"/>
  <c r="U114" i="18" s="1"/>
  <c r="K115" i="18"/>
  <c r="O115" i="18" s="1"/>
  <c r="P115" i="18" s="1"/>
  <c r="Q115" i="18" s="1"/>
  <c r="S115" i="18" s="1"/>
  <c r="U115" i="18" s="1"/>
  <c r="U33" i="18"/>
  <c r="U32" i="18"/>
  <c r="K14" i="18"/>
  <c r="L14" i="18" s="1"/>
  <c r="M14" i="18" s="1"/>
  <c r="N14" i="18" s="1"/>
  <c r="O14" i="18" s="1"/>
  <c r="P14" i="18" s="1"/>
  <c r="Q14" i="18" s="1"/>
  <c r="R14" i="18" s="1"/>
  <c r="S14" i="18" s="1"/>
  <c r="T14" i="18" s="1"/>
  <c r="U14" i="18" s="1"/>
  <c r="K15" i="18"/>
  <c r="L15" i="18" s="1"/>
  <c r="M15" i="18" s="1"/>
  <c r="N15" i="18" s="1"/>
  <c r="O15" i="18" s="1"/>
  <c r="P15" i="18" s="1"/>
  <c r="Q15" i="18" s="1"/>
  <c r="R15" i="18" s="1"/>
  <c r="S15" i="18" s="1"/>
  <c r="T15" i="18" s="1"/>
  <c r="U15" i="18" s="1"/>
  <c r="K16" i="18"/>
  <c r="L16" i="18" s="1"/>
  <c r="M16" i="18" s="1"/>
  <c r="N16" i="18" s="1"/>
  <c r="O16" i="18" s="1"/>
  <c r="P16" i="18" s="1"/>
  <c r="Q16" i="18" s="1"/>
  <c r="R16" i="18" s="1"/>
  <c r="S16" i="18" s="1"/>
  <c r="T16" i="18" s="1"/>
  <c r="U16" i="18" s="1"/>
  <c r="K17" i="18"/>
  <c r="L17" i="18" s="1"/>
  <c r="M17" i="18" s="1"/>
  <c r="N17" i="18" s="1"/>
  <c r="O17" i="18" s="1"/>
  <c r="P17" i="18" s="1"/>
  <c r="Q17" i="18" s="1"/>
  <c r="R17" i="18" s="1"/>
  <c r="S17" i="18" s="1"/>
  <c r="T17" i="18" s="1"/>
  <c r="U17" i="18" s="1"/>
  <c r="K18" i="18"/>
  <c r="L18" i="18" s="1"/>
  <c r="U18" i="18" s="1"/>
  <c r="K19" i="18"/>
  <c r="L19" i="18" s="1"/>
  <c r="M19" i="18" s="1"/>
  <c r="N19" i="18" s="1"/>
  <c r="O19" i="18" s="1"/>
  <c r="P19" i="18" s="1"/>
  <c r="Q19" i="18" s="1"/>
  <c r="R19" i="18" s="1"/>
  <c r="S19" i="18" s="1"/>
  <c r="T19" i="18" s="1"/>
  <c r="U19" i="18" s="1"/>
  <c r="K20" i="18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K22" i="18"/>
  <c r="L22" i="18" s="1"/>
  <c r="M22" i="18" s="1"/>
  <c r="N22" i="18" s="1"/>
  <c r="O22" i="18" s="1"/>
  <c r="P22" i="18" s="1"/>
  <c r="Q22" i="18" s="1"/>
  <c r="R22" i="18" s="1"/>
  <c r="S22" i="18" s="1"/>
  <c r="T22" i="18" s="1"/>
  <c r="U22" i="18" s="1"/>
  <c r="K23" i="18"/>
  <c r="L23" i="18" s="1"/>
  <c r="M23" i="18" s="1"/>
  <c r="N23" i="18" s="1"/>
  <c r="O23" i="18" s="1"/>
  <c r="P23" i="18" s="1"/>
  <c r="Q23" i="18" s="1"/>
  <c r="R23" i="18" s="1"/>
  <c r="S23" i="18" s="1"/>
  <c r="T23" i="18" s="1"/>
  <c r="U23" i="18" s="1"/>
  <c r="K25" i="18"/>
  <c r="L25" i="18" s="1"/>
  <c r="M25" i="18" s="1"/>
  <c r="N25" i="18" s="1"/>
  <c r="O25" i="18" s="1"/>
  <c r="P25" i="18" s="1"/>
  <c r="Q25" i="18" s="1"/>
  <c r="R25" i="18" s="1"/>
  <c r="S25" i="18" s="1"/>
  <c r="T25" i="18" s="1"/>
  <c r="U25" i="18" s="1"/>
  <c r="K26" i="18"/>
  <c r="L26" i="18" s="1"/>
  <c r="M26" i="18" s="1"/>
  <c r="N26" i="18" s="1"/>
  <c r="O26" i="18" s="1"/>
  <c r="P26" i="18" s="1"/>
  <c r="Q26" i="18" s="1"/>
  <c r="R26" i="18" s="1"/>
  <c r="S26" i="18" s="1"/>
  <c r="T26" i="18" s="1"/>
  <c r="U26" i="18" s="1"/>
  <c r="K28" i="18"/>
  <c r="L28" i="18" s="1"/>
  <c r="M28" i="18" s="1"/>
  <c r="N28" i="18" s="1"/>
  <c r="O28" i="18" s="1"/>
  <c r="P28" i="18" s="1"/>
  <c r="Q28" i="18" s="1"/>
  <c r="R28" i="18" s="1"/>
  <c r="S28" i="18" s="1"/>
  <c r="T28" i="18" s="1"/>
  <c r="U28" i="18" s="1"/>
  <c r="K29" i="18"/>
  <c r="L29" i="18" s="1"/>
  <c r="M29" i="18" s="1"/>
  <c r="N29" i="18" s="1"/>
  <c r="O29" i="18" s="1"/>
  <c r="P29" i="18" s="1"/>
  <c r="Q29" i="18" s="1"/>
  <c r="R29" i="18" s="1"/>
  <c r="S29" i="18" s="1"/>
  <c r="T29" i="18" s="1"/>
  <c r="U29" i="18" s="1"/>
  <c r="K30" i="18"/>
  <c r="L30" i="18" s="1"/>
  <c r="M30" i="18" s="1"/>
  <c r="N30" i="18" s="1"/>
  <c r="O30" i="18" s="1"/>
  <c r="P30" i="18" s="1"/>
  <c r="Q30" i="18" s="1"/>
  <c r="R30" i="18" s="1"/>
  <c r="S30" i="18" s="1"/>
  <c r="T30" i="18" s="1"/>
  <c r="U30" i="18" s="1"/>
  <c r="K31" i="18"/>
  <c r="L31" i="18" s="1"/>
  <c r="M31" i="18" s="1"/>
  <c r="N31" i="18" s="1"/>
  <c r="O31" i="18" s="1"/>
  <c r="P31" i="18" s="1"/>
  <c r="Q31" i="18" s="1"/>
  <c r="R31" i="18" s="1"/>
  <c r="S31" i="18" s="1"/>
  <c r="T31" i="18" s="1"/>
  <c r="U31" i="18" s="1"/>
  <c r="K34" i="18"/>
  <c r="L34" i="18" s="1"/>
  <c r="M34" i="18" s="1"/>
  <c r="N34" i="18" s="1"/>
  <c r="O34" i="18" s="1"/>
  <c r="P34" i="18" s="1"/>
  <c r="Q34" i="18" s="1"/>
  <c r="R34" i="18" s="1"/>
  <c r="S34" i="18" s="1"/>
  <c r="T34" i="18" s="1"/>
  <c r="U34" i="18" s="1"/>
  <c r="K39" i="18"/>
  <c r="L39" i="18" s="1"/>
  <c r="M39" i="18" s="1"/>
  <c r="N39" i="18" s="1"/>
  <c r="O39" i="18" s="1"/>
  <c r="P39" i="18" s="1"/>
  <c r="Q39" i="18" s="1"/>
  <c r="R39" i="18" s="1"/>
  <c r="S39" i="18" s="1"/>
  <c r="T39" i="18" s="1"/>
  <c r="U39" i="18" s="1"/>
  <c r="K40" i="18"/>
  <c r="L40" i="18" s="1"/>
  <c r="M40" i="18" s="1"/>
  <c r="N40" i="18" s="1"/>
  <c r="O40" i="18" s="1"/>
  <c r="P40" i="18" s="1"/>
  <c r="Q40" i="18" s="1"/>
  <c r="R40" i="18" s="1"/>
  <c r="S40" i="18" s="1"/>
  <c r="T40" i="18" s="1"/>
  <c r="U40" i="18" s="1"/>
  <c r="K41" i="18"/>
  <c r="L41" i="18" s="1"/>
  <c r="M41" i="18" s="1"/>
  <c r="N41" i="18" s="1"/>
  <c r="O41" i="18" s="1"/>
  <c r="P41" i="18" s="1"/>
  <c r="Q41" i="18" s="1"/>
  <c r="R41" i="18" s="1"/>
  <c r="S41" i="18" s="1"/>
  <c r="T41" i="18" s="1"/>
  <c r="U41" i="18" s="1"/>
  <c r="K45" i="18"/>
  <c r="L45" i="18" s="1"/>
  <c r="M45" i="18" s="1"/>
  <c r="N45" i="18" s="1"/>
  <c r="O45" i="18" s="1"/>
  <c r="P45" i="18" s="1"/>
  <c r="Q45" i="18" s="1"/>
  <c r="R45" i="18" s="1"/>
  <c r="S45" i="18" s="1"/>
  <c r="T45" i="18" s="1"/>
  <c r="U45" i="18" s="1"/>
  <c r="K46" i="18"/>
  <c r="L46" i="18" s="1"/>
  <c r="M46" i="18" s="1"/>
  <c r="N46" i="18" s="1"/>
  <c r="O46" i="18" s="1"/>
  <c r="P46" i="18" s="1"/>
  <c r="Q46" i="18" s="1"/>
  <c r="R46" i="18" s="1"/>
  <c r="S46" i="18" s="1"/>
  <c r="T46" i="18" s="1"/>
  <c r="U46" i="18" s="1"/>
  <c r="K51" i="18"/>
  <c r="L51" i="18" s="1"/>
  <c r="M51" i="18" s="1"/>
  <c r="N51" i="18" s="1"/>
  <c r="O51" i="18" s="1"/>
  <c r="P51" i="18" s="1"/>
  <c r="Q51" i="18" s="1"/>
  <c r="R51" i="18" s="1"/>
  <c r="S51" i="18" s="1"/>
  <c r="T51" i="18" s="1"/>
  <c r="U51" i="18" s="1"/>
  <c r="K52" i="18"/>
  <c r="L52" i="18" s="1"/>
  <c r="M52" i="18" s="1"/>
  <c r="N52" i="18" s="1"/>
  <c r="O52" i="18" s="1"/>
  <c r="P52" i="18" s="1"/>
  <c r="Q52" i="18" s="1"/>
  <c r="R52" i="18" s="1"/>
  <c r="S52" i="18" s="1"/>
  <c r="T52" i="18" s="1"/>
  <c r="U52" i="18" s="1"/>
  <c r="K62" i="18"/>
  <c r="L62" i="18" s="1"/>
  <c r="M62" i="18" s="1"/>
  <c r="N62" i="18" s="1"/>
  <c r="O62" i="18" s="1"/>
  <c r="P62" i="18" s="1"/>
  <c r="Q62" i="18" s="1"/>
  <c r="R62" i="18" s="1"/>
  <c r="S62" i="18" s="1"/>
  <c r="T62" i="18" s="1"/>
  <c r="U62" i="18" s="1"/>
  <c r="K66" i="18"/>
  <c r="L66" i="18" s="1"/>
  <c r="M66" i="18" s="1"/>
  <c r="N66" i="18" s="1"/>
  <c r="O66" i="18" s="1"/>
  <c r="P66" i="18" s="1"/>
  <c r="Q66" i="18" s="1"/>
  <c r="R66" i="18" s="1"/>
  <c r="S66" i="18" s="1"/>
  <c r="T66" i="18" s="1"/>
  <c r="U66" i="18" s="1"/>
  <c r="K67" i="18"/>
  <c r="L67" i="18" s="1"/>
  <c r="M67" i="18" s="1"/>
  <c r="N67" i="18" s="1"/>
  <c r="O67" i="18" s="1"/>
  <c r="P67" i="18" s="1"/>
  <c r="Q67" i="18" s="1"/>
  <c r="R67" i="18" s="1"/>
  <c r="S67" i="18" s="1"/>
  <c r="T67" i="18" s="1"/>
  <c r="U67" i="18" s="1"/>
  <c r="K75" i="18"/>
  <c r="L75" i="18" s="1"/>
  <c r="M75" i="18" s="1"/>
  <c r="N75" i="18" s="1"/>
  <c r="O75" i="18" s="1"/>
  <c r="P75" i="18" s="1"/>
  <c r="Q75" i="18" s="1"/>
  <c r="R75" i="18" s="1"/>
  <c r="S75" i="18" s="1"/>
  <c r="T75" i="18" s="1"/>
  <c r="U75" i="18" s="1"/>
  <c r="K76" i="18"/>
  <c r="L76" i="18" s="1"/>
  <c r="M76" i="18" s="1"/>
  <c r="N76" i="18" s="1"/>
  <c r="O76" i="18" s="1"/>
  <c r="P76" i="18" s="1"/>
  <c r="Q76" i="18" s="1"/>
  <c r="R76" i="18" s="1"/>
  <c r="S76" i="18" s="1"/>
  <c r="T76" i="18" s="1"/>
  <c r="U76" i="18" s="1"/>
  <c r="K83" i="18"/>
  <c r="L83" i="18" s="1"/>
  <c r="M83" i="18" s="1"/>
  <c r="N83" i="18" s="1"/>
  <c r="O83" i="18" s="1"/>
  <c r="P83" i="18" s="1"/>
  <c r="Q83" i="18" s="1"/>
  <c r="R83" i="18" s="1"/>
  <c r="S83" i="18" s="1"/>
  <c r="T83" i="18" s="1"/>
  <c r="U83" i="18" s="1"/>
  <c r="K84" i="18"/>
  <c r="L84" i="18" s="1"/>
  <c r="M84" i="18" s="1"/>
  <c r="N84" i="18" s="1"/>
  <c r="O84" i="18" s="1"/>
  <c r="P84" i="18" s="1"/>
  <c r="Q84" i="18" s="1"/>
  <c r="R84" i="18" s="1"/>
  <c r="S84" i="18" s="1"/>
  <c r="T84" i="18" s="1"/>
  <c r="U84" i="18" s="1"/>
  <c r="K96" i="18"/>
  <c r="L96" i="18" s="1"/>
  <c r="M96" i="18" s="1"/>
  <c r="N96" i="18" s="1"/>
  <c r="O96" i="18" s="1"/>
  <c r="P96" i="18" s="1"/>
  <c r="Q96" i="18" s="1"/>
  <c r="R96" i="18" s="1"/>
  <c r="S96" i="18" s="1"/>
  <c r="T96" i="18" s="1"/>
  <c r="U96" i="18" s="1"/>
  <c r="K97" i="18"/>
  <c r="L97" i="18" s="1"/>
  <c r="M97" i="18" s="1"/>
  <c r="N97" i="18" s="1"/>
  <c r="O97" i="18" s="1"/>
  <c r="P97" i="18" s="1"/>
  <c r="Q97" i="18" s="1"/>
  <c r="R97" i="18" s="1"/>
  <c r="S97" i="18" s="1"/>
  <c r="T97" i="18" s="1"/>
  <c r="U97" i="18" s="1"/>
  <c r="K102" i="18"/>
  <c r="L102" i="18" s="1"/>
  <c r="M102" i="18" s="1"/>
  <c r="N102" i="18" s="1"/>
  <c r="O102" i="18" s="1"/>
  <c r="P102" i="18" s="1"/>
  <c r="Q102" i="18" s="1"/>
  <c r="R102" i="18" s="1"/>
  <c r="S102" i="18" s="1"/>
  <c r="T102" i="18" s="1"/>
  <c r="U102" i="18" s="1"/>
  <c r="K107" i="18"/>
  <c r="L107" i="18" s="1"/>
  <c r="M107" i="18" s="1"/>
  <c r="N107" i="18" s="1"/>
  <c r="O107" i="18" s="1"/>
  <c r="P107" i="18" s="1"/>
  <c r="Q107" i="18" s="1"/>
  <c r="R107" i="18" s="1"/>
  <c r="S107" i="18" s="1"/>
  <c r="T107" i="18" s="1"/>
  <c r="U107" i="18" s="1"/>
  <c r="K108" i="18"/>
  <c r="L108" i="18" s="1"/>
  <c r="M108" i="18" s="1"/>
  <c r="N108" i="18" s="1"/>
  <c r="O108" i="18" s="1"/>
  <c r="P108" i="18" s="1"/>
  <c r="Q108" i="18" s="1"/>
  <c r="R108" i="18" s="1"/>
  <c r="S108" i="18" s="1"/>
  <c r="T108" i="18" s="1"/>
  <c r="U108" i="18" s="1"/>
  <c r="K110" i="18"/>
  <c r="L110" i="18" s="1"/>
  <c r="M110" i="18" s="1"/>
  <c r="P110" i="18" s="1"/>
  <c r="Q110" i="18" s="1"/>
  <c r="K116" i="18"/>
  <c r="L116" i="18" s="1"/>
  <c r="P116" i="18" s="1"/>
  <c r="Q116" i="18" s="1"/>
  <c r="R116" i="18" s="1"/>
  <c r="K117" i="18"/>
  <c r="L117" i="18" s="1"/>
  <c r="M117" i="18" s="1"/>
  <c r="Q117" i="18" s="1"/>
  <c r="R117" i="18" s="1"/>
  <c r="K118" i="18"/>
  <c r="L118" i="18" s="1"/>
  <c r="M118" i="18" s="1"/>
  <c r="N118" i="18" s="1"/>
  <c r="O118" i="18" s="1"/>
  <c r="P118" i="18" s="1"/>
  <c r="Q118" i="18" s="1"/>
  <c r="R118" i="18" s="1"/>
  <c r="S118" i="18" s="1"/>
  <c r="T118" i="18" s="1"/>
  <c r="U118" i="18" s="1"/>
  <c r="K137" i="18"/>
  <c r="L137" i="18" s="1"/>
  <c r="M137" i="18" s="1"/>
  <c r="N137" i="18" s="1"/>
  <c r="O137" i="18" s="1"/>
  <c r="P137" i="18" s="1"/>
  <c r="Q137" i="18" s="1"/>
  <c r="R137" i="18" s="1"/>
  <c r="S137" i="18" s="1"/>
  <c r="T137" i="18" s="1"/>
  <c r="U137" i="18" s="1"/>
  <c r="K138" i="18"/>
  <c r="L138" i="18" s="1"/>
  <c r="M138" i="18" s="1"/>
  <c r="N138" i="18" s="1"/>
  <c r="O138" i="18" s="1"/>
  <c r="P138" i="18" s="1"/>
  <c r="Q138" i="18" s="1"/>
  <c r="R138" i="18" s="1"/>
  <c r="S138" i="18" s="1"/>
  <c r="T138" i="18" s="1"/>
  <c r="U138" i="18" s="1"/>
  <c r="K149" i="18"/>
  <c r="L149" i="18" s="1"/>
  <c r="M149" i="18" s="1"/>
  <c r="N149" i="18" s="1"/>
  <c r="O149" i="18" s="1"/>
  <c r="P149" i="18" s="1"/>
  <c r="Q149" i="18" s="1"/>
  <c r="R149" i="18" s="1"/>
  <c r="S149" i="18" s="1"/>
  <c r="T149" i="18" s="1"/>
  <c r="U149" i="18" s="1"/>
  <c r="K150" i="18"/>
  <c r="L150" i="18" s="1"/>
  <c r="M150" i="18" s="1"/>
  <c r="N150" i="18" s="1"/>
  <c r="O150" i="18" s="1"/>
  <c r="P150" i="18" s="1"/>
  <c r="Q150" i="18" s="1"/>
  <c r="R150" i="18" s="1"/>
  <c r="S150" i="18" s="1"/>
  <c r="T150" i="18" s="1"/>
  <c r="U150" i="18" s="1"/>
  <c r="K151" i="18"/>
  <c r="L151" i="18" s="1"/>
  <c r="M151" i="18" s="1"/>
  <c r="N151" i="18" s="1"/>
  <c r="O151" i="18" s="1"/>
  <c r="P151" i="18" s="1"/>
  <c r="Q151" i="18" s="1"/>
  <c r="R151" i="18" s="1"/>
  <c r="S151" i="18" s="1"/>
  <c r="T151" i="18" s="1"/>
  <c r="U151" i="18" s="1"/>
  <c r="K154" i="18"/>
  <c r="L154" i="18" s="1"/>
  <c r="M154" i="18" s="1"/>
  <c r="N154" i="18" s="1"/>
  <c r="O154" i="18" s="1"/>
  <c r="P154" i="18" s="1"/>
  <c r="Q154" i="18" s="1"/>
  <c r="R154" i="18" s="1"/>
  <c r="S154" i="18" s="1"/>
  <c r="T154" i="18" s="1"/>
  <c r="U154" i="18" s="1"/>
  <c r="K155" i="18"/>
  <c r="L155" i="18" s="1"/>
  <c r="M155" i="18" s="1"/>
  <c r="N155" i="18" s="1"/>
  <c r="O155" i="18" s="1"/>
  <c r="P155" i="18" s="1"/>
  <c r="Q155" i="18" s="1"/>
  <c r="R155" i="18" s="1"/>
  <c r="S155" i="18" s="1"/>
  <c r="T155" i="18" s="1"/>
  <c r="U155" i="18" s="1"/>
  <c r="K156" i="18"/>
  <c r="L156" i="18" s="1"/>
  <c r="M156" i="18" s="1"/>
  <c r="N156" i="18" s="1"/>
  <c r="O156" i="18" s="1"/>
  <c r="P156" i="18" s="1"/>
  <c r="Q156" i="18" s="1"/>
  <c r="R156" i="18" s="1"/>
  <c r="S156" i="18" s="1"/>
  <c r="T156" i="18" s="1"/>
  <c r="U156" i="18" s="1"/>
  <c r="K159" i="18"/>
  <c r="L159" i="18" s="1"/>
  <c r="M159" i="18" s="1"/>
  <c r="N159" i="18" s="1"/>
  <c r="O159" i="18" s="1"/>
  <c r="P159" i="18" s="1"/>
  <c r="Q159" i="18" s="1"/>
  <c r="R159" i="18" s="1"/>
  <c r="S159" i="18" s="1"/>
  <c r="T159" i="18" s="1"/>
  <c r="U159" i="18" s="1"/>
  <c r="K161" i="18"/>
  <c r="L161" i="18" s="1"/>
  <c r="M161" i="18" s="1"/>
  <c r="N161" i="18" s="1"/>
  <c r="O161" i="18" s="1"/>
  <c r="P161" i="18" s="1"/>
  <c r="Q161" i="18" s="1"/>
  <c r="R161" i="18" s="1"/>
  <c r="S161" i="18" s="1"/>
  <c r="T161" i="18" s="1"/>
  <c r="U161" i="18" s="1"/>
  <c r="K162" i="18"/>
  <c r="L162" i="18" s="1"/>
  <c r="P162" i="18" s="1"/>
  <c r="Q162" i="18" s="1"/>
  <c r="S162" i="18" s="1"/>
  <c r="T162" i="18" s="1"/>
  <c r="U162" i="18" s="1"/>
  <c r="K163" i="18"/>
  <c r="L163" i="18" s="1"/>
  <c r="M163" i="18" s="1"/>
  <c r="N163" i="18" s="1"/>
  <c r="O163" i="18" s="1"/>
  <c r="P163" i="18" s="1"/>
  <c r="Q163" i="18" s="1"/>
  <c r="R163" i="18" s="1"/>
  <c r="S163" i="18" s="1"/>
  <c r="T163" i="18" s="1"/>
  <c r="U163" i="18" s="1"/>
  <c r="K164" i="18"/>
  <c r="L164" i="18" s="1"/>
  <c r="M164" i="18" s="1"/>
  <c r="N164" i="18" s="1"/>
  <c r="O164" i="18" s="1"/>
  <c r="P164" i="18" s="1"/>
  <c r="Q164" i="18" s="1"/>
  <c r="R164" i="18" s="1"/>
  <c r="S164" i="18" s="1"/>
  <c r="T164" i="18" s="1"/>
  <c r="U164" i="18" s="1"/>
  <c r="K168" i="18"/>
  <c r="L168" i="18" s="1"/>
  <c r="M168" i="18" s="1"/>
  <c r="N168" i="18" s="1"/>
  <c r="O168" i="18" s="1"/>
  <c r="P168" i="18" s="1"/>
  <c r="Q168" i="18" s="1"/>
  <c r="R168" i="18" s="1"/>
  <c r="S168" i="18" s="1"/>
  <c r="T168" i="18" s="1"/>
  <c r="U168" i="18" s="1"/>
  <c r="K170" i="18"/>
  <c r="L170" i="18" s="1"/>
  <c r="M170" i="18" s="1"/>
  <c r="N170" i="18" s="1"/>
  <c r="O170" i="18" s="1"/>
  <c r="P170" i="18" s="1"/>
  <c r="Q170" i="18" s="1"/>
  <c r="R170" i="18" s="1"/>
  <c r="S170" i="18" s="1"/>
  <c r="T170" i="18" s="1"/>
  <c r="U170" i="18" s="1"/>
  <c r="K171" i="18"/>
  <c r="L171" i="18" s="1"/>
  <c r="M171" i="18" s="1"/>
  <c r="N171" i="18" s="1"/>
  <c r="O171" i="18" s="1"/>
  <c r="P171" i="18" s="1"/>
  <c r="Q171" i="18" s="1"/>
  <c r="R171" i="18" s="1"/>
  <c r="S171" i="18" s="1"/>
  <c r="T171" i="18" s="1"/>
  <c r="U171" i="18" s="1"/>
  <c r="K174" i="18"/>
  <c r="L174" i="18" s="1"/>
  <c r="M174" i="18" s="1"/>
  <c r="N174" i="18" s="1"/>
  <c r="O174" i="18" s="1"/>
  <c r="P174" i="18" s="1"/>
  <c r="Q174" i="18" s="1"/>
  <c r="R174" i="18" s="1"/>
  <c r="S174" i="18" s="1"/>
  <c r="T174" i="18" s="1"/>
  <c r="U174" i="18" s="1"/>
  <c r="K177" i="18"/>
  <c r="N177" i="18" s="1"/>
  <c r="O177" i="18" s="1"/>
  <c r="P177" i="18" s="1"/>
  <c r="Q177" i="18" s="1"/>
  <c r="R177" i="18" s="1"/>
  <c r="S177" i="18" s="1"/>
  <c r="T177" i="18" s="1"/>
  <c r="U177" i="18" s="1"/>
  <c r="K178" i="18"/>
  <c r="L178" i="18" s="1"/>
  <c r="M178" i="18" s="1"/>
  <c r="P178" i="18" s="1"/>
  <c r="Q178" i="18" s="1"/>
  <c r="R178" i="18" s="1"/>
  <c r="S178" i="18" s="1"/>
  <c r="T178" i="18" s="1"/>
  <c r="U178" i="18" s="1"/>
  <c r="K180" i="18"/>
  <c r="L180" i="18" s="1"/>
  <c r="M180" i="18" s="1"/>
  <c r="N180" i="18" s="1"/>
  <c r="O180" i="18" s="1"/>
  <c r="P180" i="18" s="1"/>
  <c r="Q180" i="18" s="1"/>
  <c r="R180" i="18" s="1"/>
  <c r="S180" i="18" s="1"/>
  <c r="T180" i="18" s="1"/>
  <c r="U180" i="18" s="1"/>
  <c r="K181" i="18"/>
  <c r="L181" i="18" s="1"/>
  <c r="M181" i="18" s="1"/>
  <c r="N181" i="18" s="1"/>
  <c r="O181" i="18" s="1"/>
  <c r="P181" i="18" s="1"/>
  <c r="Q181" i="18" s="1"/>
  <c r="R181" i="18" s="1"/>
  <c r="S181" i="18" s="1"/>
  <c r="T181" i="18" s="1"/>
  <c r="U181" i="18" s="1"/>
  <c r="K11" i="18"/>
  <c r="L11" i="18" s="1"/>
  <c r="M11" i="18" s="1"/>
  <c r="N11" i="18" s="1"/>
  <c r="O11" i="18" s="1"/>
  <c r="P11" i="18" s="1"/>
  <c r="Q11" i="18" s="1"/>
  <c r="R11" i="18" s="1"/>
  <c r="S11" i="18" s="1"/>
  <c r="T11" i="18" s="1"/>
  <c r="U11" i="18" s="1"/>
  <c r="K10" i="18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I10" i="18"/>
  <c r="I183" i="18"/>
  <c r="I184" i="18"/>
  <c r="I185" i="18"/>
  <c r="I186" i="18"/>
  <c r="I187" i="18"/>
  <c r="I188" i="18"/>
  <c r="I189" i="18"/>
  <c r="I190" i="18"/>
  <c r="I191" i="18"/>
  <c r="I182" i="18"/>
  <c r="I179" i="18"/>
  <c r="I178" i="18"/>
  <c r="I176" i="18"/>
  <c r="I175" i="18"/>
  <c r="I170" i="18"/>
  <c r="I162" i="18"/>
  <c r="I161" i="18"/>
  <c r="I156" i="18"/>
  <c r="I151" i="18"/>
  <c r="I127" i="18"/>
  <c r="I126" i="18"/>
  <c r="I125" i="18"/>
  <c r="I122" i="18"/>
  <c r="I121" i="18"/>
  <c r="I120" i="18"/>
  <c r="I119" i="18"/>
  <c r="I117" i="18"/>
  <c r="I118" i="18"/>
  <c r="I115" i="18"/>
  <c r="I116" i="18"/>
  <c r="I114" i="18"/>
  <c r="I113" i="18"/>
  <c r="I112" i="18"/>
  <c r="I111" i="18"/>
  <c r="I110" i="18"/>
  <c r="I105" i="18"/>
  <c r="I39" i="18"/>
  <c r="I43" i="18"/>
  <c r="I37" i="18"/>
  <c r="I40" i="18"/>
  <c r="I36" i="18"/>
  <c r="I33" i="18"/>
  <c r="I32" i="18"/>
  <c r="I31" i="18"/>
  <c r="I29" i="18"/>
  <c r="I28" i="18"/>
  <c r="I27" i="18"/>
  <c r="I26" i="18"/>
  <c r="I25" i="18"/>
  <c r="I24" i="18"/>
  <c r="I23" i="18"/>
  <c r="I22" i="18"/>
  <c r="I21" i="18"/>
  <c r="I20" i="18"/>
  <c r="I18" i="18"/>
  <c r="I17" i="18"/>
  <c r="I16" i="18"/>
  <c r="I14" i="18"/>
  <c r="I11" i="18"/>
  <c r="L172" i="20" l="1"/>
  <c r="M172" i="20" s="1"/>
  <c r="N172" i="20" s="1"/>
  <c r="O172" i="20" s="1"/>
  <c r="P172" i="20" s="1"/>
  <c r="Q172" i="20" s="1"/>
  <c r="R172" i="20" s="1"/>
  <c r="S172" i="20" s="1"/>
  <c r="T172" i="20" s="1"/>
  <c r="U172" i="20" s="1"/>
  <c r="I172" i="20"/>
  <c r="L173" i="20"/>
  <c r="M173" i="20" s="1"/>
  <c r="N173" i="20" s="1"/>
  <c r="O173" i="20" s="1"/>
  <c r="P173" i="20" s="1"/>
  <c r="Q173" i="20" s="1"/>
  <c r="R173" i="20" s="1"/>
  <c r="S173" i="20" s="1"/>
  <c r="T173" i="20" s="1"/>
  <c r="U173" i="20" s="1"/>
  <c r="S110" i="18"/>
  <c r="T110" i="18" s="1"/>
  <c r="U110" i="18" s="1"/>
  <c r="I110" i="20"/>
  <c r="I173" i="20" l="1"/>
  <c r="I61" i="18"/>
</calcChain>
</file>

<file path=xl/sharedStrings.xml><?xml version="1.0" encoding="utf-8"?>
<sst xmlns="http://schemas.openxmlformats.org/spreadsheetml/2006/main" count="1873" uniqueCount="479">
  <si>
    <t>Наименование работы (услуги), выполняемой в рамках указанного раздела работ (услуг)</t>
  </si>
  <si>
    <t>Единица измерения</t>
  </si>
  <si>
    <t>Руб/м3</t>
  </si>
  <si>
    <t>1</t>
  </si>
  <si>
    <t>Работы (услуги) по управлению многоквартирным домом</t>
  </si>
  <si>
    <t>2</t>
  </si>
  <si>
    <t>Работы по содержанию помещений, входящих в состав общего имущества в многоквартирном доме</t>
  </si>
  <si>
    <t>2.1</t>
  </si>
  <si>
    <t>2.2</t>
  </si>
  <si>
    <t>2.3</t>
  </si>
  <si>
    <t>2.4</t>
  </si>
  <si>
    <t>2.5</t>
  </si>
  <si>
    <t>2.6</t>
  </si>
  <si>
    <t>Мытье лестничных площадок и маршей</t>
  </si>
  <si>
    <t>2.6.1</t>
  </si>
  <si>
    <t>2.6.2</t>
  </si>
  <si>
    <t>2.7</t>
  </si>
  <si>
    <t>2.8</t>
  </si>
  <si>
    <t>Влажная протирка</t>
  </si>
  <si>
    <t>2.8.1</t>
  </si>
  <si>
    <t>2.8.2</t>
  </si>
  <si>
    <t>шт.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</si>
  <si>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</si>
  <si>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</si>
  <si>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</si>
  <si>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</si>
  <si>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</si>
  <si>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</si>
  <si>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</si>
  <si>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</si>
  <si>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2.9</t>
  </si>
  <si>
    <t>Очистка кровли</t>
  </si>
  <si>
    <t>2.9.1</t>
  </si>
  <si>
    <t>2.9.2</t>
  </si>
  <si>
    <t>2.9.3</t>
  </si>
  <si>
    <t>2.10</t>
  </si>
  <si>
    <t>Смена частей водосточных труб и прочистка внутреннего водостока</t>
  </si>
  <si>
    <t>2.10.1</t>
  </si>
  <si>
    <t>2.10.2</t>
  </si>
  <si>
    <t>2.11</t>
  </si>
  <si>
    <t>2.12</t>
  </si>
  <si>
    <t>2.13</t>
  </si>
  <si>
    <t>2.14</t>
  </si>
  <si>
    <t>Иное (Работы по содержанию помещений, входящих в состав общего имущества в многоквартирном доме)</t>
  </si>
  <si>
    <t>3</t>
  </si>
  <si>
    <t>Работы по обеспечению вывоза твердых бытовых отходов</t>
  </si>
  <si>
    <t>12</t>
  </si>
  <si>
    <t>3.1</t>
  </si>
  <si>
    <t>3.2</t>
  </si>
  <si>
    <t>4</t>
  </si>
  <si>
    <t>Работы по обеспечению вывоза крупногабаритного мусора</t>
  </si>
  <si>
    <t>5</t>
  </si>
  <si>
    <t>Работы по содержанию и ремонту конструктивных элементов (несущих и ненесущих конструкций) многоквартирных домов</t>
  </si>
  <si>
    <t>5.1</t>
  </si>
  <si>
    <t>Фундамент</t>
  </si>
  <si>
    <t>5.1.1</t>
  </si>
  <si>
    <t>5.1.2</t>
  </si>
  <si>
    <t>5.1.3</t>
  </si>
  <si>
    <t>5.1.4</t>
  </si>
  <si>
    <t>5.1.5</t>
  </si>
  <si>
    <t>Иное (Фундамент)</t>
  </si>
  <si>
    <t>5.2</t>
  </si>
  <si>
    <t>Стены и фасад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</si>
  <si>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</si>
  <si>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</si>
  <si>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</si>
  <si>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</si>
  <si>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</si>
  <si>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</si>
  <si>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</si>
  <si>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</si>
  <si>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</si>
  <si>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Иное (Стены и фасад)</t>
  </si>
  <si>
    <t>5.3</t>
  </si>
  <si>
    <t>Перекрытия</t>
  </si>
  <si>
    <t>5.3.1</t>
  </si>
  <si>
    <t>5.3.2</t>
  </si>
  <si>
    <t>5.3.3</t>
  </si>
  <si>
    <t>5.3.4</t>
  </si>
  <si>
    <t>Иное (Перекрытия)</t>
  </si>
  <si>
    <t>5.4</t>
  </si>
  <si>
    <t>Крыши</t>
  </si>
  <si>
    <t>5.4.1</t>
  </si>
  <si>
    <t>5.4.2</t>
  </si>
  <si>
    <t>5.4.3</t>
  </si>
  <si>
    <t>5.4.4</t>
  </si>
  <si>
    <t>Ремонт конструкций и элементов крыши</t>
  </si>
  <si>
    <t>5.4.4.1</t>
  </si>
  <si>
    <t>5.4.4.2</t>
  </si>
  <si>
    <t>5.4.5</t>
  </si>
  <si>
    <t>5.4.6</t>
  </si>
  <si>
    <t>Иное (Крыши)</t>
  </si>
  <si>
    <t>5.5</t>
  </si>
  <si>
    <t>Оконные и дверные заполнения на лестничных клетках и во вспомогательных помещениях общего пользования, входные двери</t>
  </si>
  <si>
    <t>5.5.1</t>
  </si>
  <si>
    <t>5.5.2</t>
  </si>
  <si>
    <t>5.5.3</t>
  </si>
  <si>
    <t>5.5.4</t>
  </si>
  <si>
    <t>5.5.5</t>
  </si>
  <si>
    <t>5.5.6</t>
  </si>
  <si>
    <t>5.5.7</t>
  </si>
  <si>
    <t>Иное (Оконные и дверные заполнения на лестничных клетках и во вспомогательных помещениях общего пользования, входные двери)</t>
  </si>
  <si>
    <t>5.6</t>
  </si>
  <si>
    <t>Лестницы, пандусы, крыльца, козырьки над входами в подъезды, подвалы и над балконами верхних этажей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</si>
  <si>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</si>
  <si>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</si>
  <si>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</si>
  <si>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</si>
  <si>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</si>
  <si>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</si>
  <si>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</si>
  <si>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</si>
  <si>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</si>
  <si>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</si>
  <si>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</si>
  <si>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</si>
  <si>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Иное (Лестницы, пандусы, крыльца, козырьки над входами в подъезды, подвалы и над балконами верхних этажей)</t>
  </si>
  <si>
    <t>5.7</t>
  </si>
  <si>
    <t>Внутренняя отделка в подъездах, технических помещениях, и других помещениях общего пользования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</si>
  <si>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</si>
  <si>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</si>
  <si>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</si>
  <si>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</si>
  <si>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</si>
  <si>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</si>
  <si>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</si>
  <si>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</si>
  <si>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</si>
  <si>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</si>
  <si>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Иное (Ремонт чердаков, подвалов)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</si>
  <si>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</si>
  <si>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</si>
  <si>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</si>
  <si>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</si>
  <si>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</si>
  <si>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</si>
  <si>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</si>
  <si>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</si>
  <si>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</si>
  <si>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</si>
  <si>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</si>
  <si>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</si>
  <si>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</si>
  <si>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</si>
  <si>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</si>
  <si>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</si>
  <si>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</si>
  <si>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</si>
  <si>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</si>
  <si>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</si>
  <si>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</si>
  <si>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</si>
  <si>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</si>
  <si>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</si>
  <si>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</si>
  <si>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</si>
  <si>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</si>
  <si>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</si>
  <si>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</si>
  <si>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</si>
  <si>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</si>
  <si>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</si>
  <si>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7</t>
  </si>
  <si>
    <t>Работы по содержанию и ремонту мусоропроводов в многоквартирном доме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</si>
  <si>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</si>
  <si>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</si>
  <si>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</si>
  <si>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</si>
  <si>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</si>
  <si>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</si>
  <si>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</si>
  <si>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</si>
  <si>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</si>
  <si>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</si>
  <si>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</si>
  <si>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Иное (Работы по содержанию и ремонту мусоропроводов в многоквартирном доме)</t>
  </si>
  <si>
    <t>8</t>
  </si>
  <si>
    <t>Работы по содержанию и ремонту лифта (лифтов) в многоквартирном доме</t>
  </si>
  <si>
    <t>8.1</t>
  </si>
  <si>
    <t>8.2</t>
  </si>
  <si>
    <t>8.3</t>
  </si>
  <si>
    <t>Иное (Работы по содержанию и ремонту лифта (лифтов) в многоквартирном доме)</t>
  </si>
  <si>
    <t>9</t>
  </si>
  <si>
    <t>Работы по обеспечению требований пожарной безопасности</t>
  </si>
  <si>
    <t>9.1</t>
  </si>
  <si>
    <t>9.2</t>
  </si>
  <si>
    <t>9.3</t>
  </si>
  <si>
    <t>9.4</t>
  </si>
  <si>
    <t>Иное (Работы по обеспечению требований пожарной безопасности)</t>
  </si>
  <si>
    <t>10</t>
  </si>
  <si>
    <t>Работы по содержанию и ремонту систем вентиляции</t>
  </si>
  <si>
    <t>10.1</t>
  </si>
  <si>
    <t>10.2</t>
  </si>
  <si>
    <t>10.3</t>
  </si>
  <si>
    <t>10.4</t>
  </si>
  <si>
    <t>Иное (Работы по содержанию и ремонту систем вентиляции)</t>
  </si>
  <si>
    <t>11</t>
  </si>
  <si>
    <t>11.1</t>
  </si>
  <si>
    <t>11.2</t>
  </si>
  <si>
    <t>11.3</t>
  </si>
  <si>
    <t>Обеспечение устранения аварий на внутридомовых инженерных системах в многоквартирном доме</t>
  </si>
  <si>
    <t>12.1</t>
  </si>
  <si>
    <t>12.2</t>
  </si>
  <si>
    <t>12.3</t>
  </si>
  <si>
    <t>Иное (Обеспечение устранения аварий на внутридомовых инженерных системах в многоквартирном доме)</t>
  </si>
  <si>
    <t>13</t>
  </si>
  <si>
    <t>Расход электроэнергии, потребленной на дежурное освещение мест общего пользования и работу лифтов (общедомовые нужды)</t>
  </si>
  <si>
    <t>14</t>
  </si>
  <si>
    <t>Расход воды на общедомовые нужды</t>
  </si>
  <si>
    <t>15</t>
  </si>
  <si>
    <t>Проведение дератизации и дезинсекции помещений, входящих в состав общего имущества в многоквартирном доме</t>
  </si>
  <si>
    <t>15.1</t>
  </si>
  <si>
    <t>15.2</t>
  </si>
  <si>
    <t>16</t>
  </si>
  <si>
    <t>Прочие работы и услуги по содержанию и ремонту общего имущества в многоквартирном доме</t>
  </si>
  <si>
    <t>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</si>
  <si>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</si>
  <si>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</si>
  <si>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</si>
  <si>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</si>
  <si>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</si>
  <si>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</si>
  <si>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</si>
  <si>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</si>
  <si>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</si>
  <si>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</si>
  <si>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</si>
  <si>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</si>
  <si>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</si>
  <si>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16.1</t>
  </si>
  <si>
    <t>16.2</t>
  </si>
  <si>
    <t>16.3</t>
  </si>
  <si>
    <t xml:space="preserve">Очистка и ремонт детских и спортивных площадок, элементов благоустройства </t>
  </si>
  <si>
    <t xml:space="preserve">Влажное подметание лестничных площадок и маршей нижних 2 этажей </t>
  </si>
  <si>
    <t xml:space="preserve">Влажное подметание лестничных площадок и маршей выше 2-го этажа </t>
  </si>
  <si>
    <t xml:space="preserve">Уборка загрузочных клапанов мусоропровода </t>
  </si>
  <si>
    <t xml:space="preserve">Влажное подметание места перед загрузочными клапанами мусоропроводов </t>
  </si>
  <si>
    <t xml:space="preserve">Мытье пола кабины лифта </t>
  </si>
  <si>
    <t xml:space="preserve">Мытье лестничных площадок и маршей нижних 2-х этажей </t>
  </si>
  <si>
    <t xml:space="preserve">Мытье лестничных площадок и маршей выше 2-го этажа </t>
  </si>
  <si>
    <t xml:space="preserve">Очистка кровли от снега и наледеобразований </t>
  </si>
  <si>
    <t>%=%</t>
  </si>
  <si>
    <t>Форма 2.3</t>
  </si>
  <si>
    <t>Цветовая легенда:</t>
  </si>
  <si>
    <t>Ячейки не заполняются (группы работ суммируются автоматически по вложенным работам)</t>
  </si>
  <si>
    <t>Ячейки не заполняются (заголовки промежуточных групп, не суммируются в общем итоге)</t>
  </si>
  <si>
    <r>
      <rPr>
        <sz val="12"/>
        <color rgb="FFFF0000"/>
        <rFont val="Calibri"/>
        <family val="2"/>
        <charset val="204"/>
        <scheme val="minor"/>
      </rPr>
      <t>Ячейки для заполнения</t>
    </r>
    <r>
      <rPr>
        <sz val="12"/>
        <color theme="1"/>
        <rFont val="Calibri"/>
        <family val="2"/>
        <charset val="204"/>
        <scheme val="minor"/>
      </rPr>
      <t xml:space="preserve"> текстовой или числовой информацией</t>
    </r>
  </si>
  <si>
    <t>Код работы (ДМ)</t>
  </si>
  <si>
    <t>Код работы (ГИС ЖКХ)</t>
  </si>
  <si>
    <t xml:space="preserve">Мытье окон </t>
  </si>
  <si>
    <t xml:space="preserve">Влажная протирка стен на лестничных клетках </t>
  </si>
  <si>
    <t xml:space="preserve">Влажная протирка дверных полотен на лестничных клетках </t>
  </si>
  <si>
    <t xml:space="preserve">Влажная протирка подоконников </t>
  </si>
  <si>
    <t xml:space="preserve">Влажная протирка оконных решеток </t>
  </si>
  <si>
    <t xml:space="preserve">Влажная протирка чердачных лестниц </t>
  </si>
  <si>
    <t xml:space="preserve">Влажная протирка отопительных приборов </t>
  </si>
  <si>
    <t xml:space="preserve">Влажная протирка шкафов для электросчетчиков, слаботочных устройств </t>
  </si>
  <si>
    <t xml:space="preserve">Влажная протирка почтовых ящиков </t>
  </si>
  <si>
    <t xml:space="preserve">Влажная протирка стен, дверей кабины лифта </t>
  </si>
  <si>
    <t xml:space="preserve">Очистка кровли и ее элементов (в том числе козырьков над подъездами) от мусора и листьев </t>
  </si>
  <si>
    <t xml:space="preserve">Очистка кровли от снега </t>
  </si>
  <si>
    <t xml:space="preserve">Смена частей водосточных труб </t>
  </si>
  <si>
    <t xml:space="preserve">Прочистка водоприемной воронки внутреннего водостока </t>
  </si>
  <si>
    <t xml:space="preserve">Очистка подвалов и чердаков от мусора </t>
  </si>
  <si>
    <t xml:space="preserve">Уборка мусороприемной камеры </t>
  </si>
  <si>
    <t xml:space="preserve">Ремонт почтовых ящиков, установка, смена замка </t>
  </si>
  <si>
    <t xml:space="preserve">Удаление мусора из мусороприемных камер </t>
  </si>
  <si>
    <t>Иное (Работы по обеспечению вывоза твердых бытовых отходов)</t>
  </si>
  <si>
    <t xml:space="preserve">Восстановление поврежденных участков фундаментов </t>
  </si>
  <si>
    <t xml:space="preserve">Восстановление гидроизоляции и систем водоотвода фундаментов </t>
  </si>
  <si>
    <t xml:space="preserve">Восстановление поврежденных участков вентиляционных продухов </t>
  </si>
  <si>
    <t xml:space="preserve">Восстановление поврежденных участков входов в подвалы </t>
  </si>
  <si>
    <t xml:space="preserve">Герметизация стыков стен и фасадов </t>
  </si>
  <si>
    <t xml:space="preserve">Заделка и восстановление архитектурных элементов </t>
  </si>
  <si>
    <t xml:space="preserve">Ремонт штукатурки гладких фасадов </t>
  </si>
  <si>
    <t xml:space="preserve">Окраска, промывка фасадов </t>
  </si>
  <si>
    <t xml:space="preserve">Восстановление поврежденных участков цоколей </t>
  </si>
  <si>
    <t xml:space="preserve">Окраска, промывка цоколей </t>
  </si>
  <si>
    <t xml:space="preserve">Смена пластмассового короба домового знака или уличного указателя </t>
  </si>
  <si>
    <t xml:space="preserve">Восстановление гидроизоляции между цокольной частью здания и стенами </t>
  </si>
  <si>
    <t xml:space="preserve">Частичная смена отдельных деревянных элементов </t>
  </si>
  <si>
    <t xml:space="preserve">Заделка швов и трещин </t>
  </si>
  <si>
    <t xml:space="preserve">Укрепление и окраска </t>
  </si>
  <si>
    <t xml:space="preserve">Усиление элементов деревянной стропильной системы </t>
  </si>
  <si>
    <t xml:space="preserve">Устранение неисправностей и ремонт стальных, асбестоцементных и других кровельных покрытий </t>
  </si>
  <si>
    <t xml:space="preserve">Разборка и ремонт кровли из рулонных материалов </t>
  </si>
  <si>
    <t xml:space="preserve">Ремонт частей водосточных труб </t>
  </si>
  <si>
    <t xml:space="preserve">Ремонт металлической парапетной решетки </t>
  </si>
  <si>
    <t xml:space="preserve">Окраска конструкций и элементов крыши </t>
  </si>
  <si>
    <t xml:space="preserve">Ремонт дверей в помещениях общего пользования </t>
  </si>
  <si>
    <t xml:space="preserve">Замена дверей в помещениях общего пользования </t>
  </si>
  <si>
    <t xml:space="preserve">Ремонт или замена входных дверей в подъезды </t>
  </si>
  <si>
    <t xml:space="preserve">Ремонт окон в помещениях общего пользования </t>
  </si>
  <si>
    <t xml:space="preserve">Замена окон в помещениях общего пользования </t>
  </si>
  <si>
    <t xml:space="preserve">Установка и текущий ремонт доводчиков </t>
  </si>
  <si>
    <t xml:space="preserve">Восстановление лестницы </t>
  </si>
  <si>
    <t xml:space="preserve">Замена лестницы </t>
  </si>
  <si>
    <t xml:space="preserve">Восстановление пандуса </t>
  </si>
  <si>
    <t xml:space="preserve">Замена пандуса </t>
  </si>
  <si>
    <t xml:space="preserve">Восстановление крыльца </t>
  </si>
  <si>
    <t xml:space="preserve">Замена крыльца </t>
  </si>
  <si>
    <t xml:space="preserve">Восстановление козырьков над входами в подъезды, ремонт кровельного покрытия козырьков, ложных балконов </t>
  </si>
  <si>
    <t xml:space="preserve">Замена козырьков над входами в подъезды </t>
  </si>
  <si>
    <t xml:space="preserve">Восстановление конструкций над балконами верхних этажей </t>
  </si>
  <si>
    <t xml:space="preserve">Замена конструкций над балконами верхних этажей </t>
  </si>
  <si>
    <t xml:space="preserve">Ремонт полов (на лестницах, чердаках, в холлах и подвалах) </t>
  </si>
  <si>
    <t xml:space="preserve">Восстановление отделки стен </t>
  </si>
  <si>
    <t xml:space="preserve">Восстановление отделки потолков </t>
  </si>
  <si>
    <t xml:space="preserve">Ремонт лестничных клеток </t>
  </si>
  <si>
    <t xml:space="preserve">Ремонт технических и вспомогательных помещений </t>
  </si>
  <si>
    <t>Ремонт чердаков, подвалов</t>
  </si>
  <si>
    <t xml:space="preserve">Утепление чердачных перекрытий </t>
  </si>
  <si>
    <t xml:space="preserve">Утепление трубопроводов в чердачных помещениях </t>
  </si>
  <si>
    <t xml:space="preserve">Утепление трубопроводов в подвальных помещениях </t>
  </si>
  <si>
    <t xml:space="preserve">Изготовление новых или ремонт существующих ходовых досок и переходных мостиков на чердаках, в подвалах </t>
  </si>
  <si>
    <t xml:space="preserve">Консервация (расконсервация) поливочной системы </t>
  </si>
  <si>
    <t xml:space="preserve">Ремонт, регулировка, промывка и опрессовка систем центрального отопления, утепление бойлеров </t>
  </si>
  <si>
    <t xml:space="preserve">Утепление вентиляционных и дымовых каналов </t>
  </si>
  <si>
    <t xml:space="preserve">Прочистка вентиляционных и дымовых каналов </t>
  </si>
  <si>
    <t xml:space="preserve">Ремонт и утепление наружных водоразборных кранов </t>
  </si>
  <si>
    <t xml:space="preserve"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 </t>
  </si>
  <si>
    <t xml:space="preserve"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 </t>
  </si>
  <si>
    <t xml:space="preserve">Проверка исправности канализационных вытяжек </t>
  </si>
  <si>
    <t xml:space="preserve">Устранение засора внутреннего канализационного трубопровода </t>
  </si>
  <si>
    <t xml:space="preserve">Регулировка и наладка систем автоматики расширительных баков </t>
  </si>
  <si>
    <t xml:space="preserve">Проверка заземления оболочки электрокабеля, оборудования (насосы, щитовые вентиляторы и др.) </t>
  </si>
  <si>
    <t xml:space="preserve">Замеры сопротивления изоляции проводов, трубопроводов и восстановление цепей заземления </t>
  </si>
  <si>
    <t xml:space="preserve">Поверка общедомовых приборов учета горячего и холодного водоснабжения, отопления, электроснабжения </t>
  </si>
  <si>
    <t xml:space="preserve">Ремонт общедомовых приборов учета горячего и холодного водоснабжения, отопления, электроснабжения </t>
  </si>
  <si>
    <t xml:space="preserve">Обслуживание ламп-сигналов </t>
  </si>
  <si>
    <t xml:space="preserve"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 </t>
  </si>
  <si>
    <t xml:space="preserve">Замена и восстановление отдельных элементов системы холодного водоснабжения, при необходимости отключение и включение стояков </t>
  </si>
  <si>
    <t xml:space="preserve">Замена и восстановление отдельных элементов системы горячего водоснабжения, при необходимости отключение и включение стояков </t>
  </si>
  <si>
    <t xml:space="preserve"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 </t>
  </si>
  <si>
    <t xml:space="preserve">Замена и восстановление отдельных элементов внутридомового электрооборудования (за исключением внутриквартирных устройств и приборов) </t>
  </si>
  <si>
    <t xml:space="preserve">Гидропневматическая очистка системы отопления </t>
  </si>
  <si>
    <t xml:space="preserve">Обслуживание и ремонт АУУТЭ </t>
  </si>
  <si>
    <t xml:space="preserve">Обслуживание и ремонт АСКУЭ </t>
  </si>
  <si>
    <t xml:space="preserve">Обслуживание и ремонт насосных пунктов </t>
  </si>
  <si>
    <t xml:space="preserve">Обслуживание и ремонт тепловых пунктов </t>
  </si>
  <si>
    <t xml:space="preserve">Обслуживание и ремонт крышных газовых котельных </t>
  </si>
  <si>
    <t xml:space="preserve">Ремонт электрооборудования (эл. щитков, замена АВР (аварийное включение резерва) и др. работы) </t>
  </si>
  <si>
    <t xml:space="preserve">Техническое обслуживание светильников дежурного освещения </t>
  </si>
  <si>
    <t xml:space="preserve">Восстановление работоспособности вентиляционных и промывочных устройств, мусороприемных клапанов и шиберных устройств </t>
  </si>
  <si>
    <t xml:space="preserve">Профилактический осмотр мусоропроводов </t>
  </si>
  <si>
    <t xml:space="preserve">Видеодиагностика внутренней поверхности асбестоцементных стволов мусоропровода </t>
  </si>
  <si>
    <t xml:space="preserve">Мойка сменных мусоросборников </t>
  </si>
  <si>
    <t xml:space="preserve">Мойка нижней части ствола и шибера мусоропровода </t>
  </si>
  <si>
    <t xml:space="preserve">Очистка и дезинфекция всех элементов ствола мусоропровода </t>
  </si>
  <si>
    <t xml:space="preserve">Дезинфекция мусоросборников </t>
  </si>
  <si>
    <t xml:space="preserve">Устранение засора </t>
  </si>
  <si>
    <t xml:space="preserve">Мелкий ремонт неисправностей мусоропровода </t>
  </si>
  <si>
    <t xml:space="preserve">Обслуживание лифтов и лифтового оборудования </t>
  </si>
  <si>
    <t xml:space="preserve">Организация системы диспетчерского контроля и обеспечение диспетчерской связи с кабиной лифта </t>
  </si>
  <si>
    <t xml:space="preserve">Осмотр пожарной сигнализации и средств пожаротушения </t>
  </si>
  <si>
    <t xml:space="preserve">Обслуживание систем дымоудаления и противопожарной автоматики </t>
  </si>
  <si>
    <t xml:space="preserve">Замена и восстановление работоспособности элементов пожаротушения (трубопроводов, включая ввод и стояки пожарного водопровода) </t>
  </si>
  <si>
    <t xml:space="preserve">Проверка наличия тяги в дымоходах, вентиляционных каналах </t>
  </si>
  <si>
    <t xml:space="preserve">Регулировка и наладка систем вентиляции </t>
  </si>
  <si>
    <t xml:space="preserve">Замена и восстановление работоспособности отдельных общедомовых элементов </t>
  </si>
  <si>
    <t>Работы по содержанию и ремонту систем внутридомового газового оборудования</t>
  </si>
  <si>
    <t xml:space="preserve">Проверка состояния системы внутридомового газового оборудования и ее отдельных элементов </t>
  </si>
  <si>
    <t xml:space="preserve">Замена и восстановление работоспособности отдельных элементов системы внутридомового газового оборудования </t>
  </si>
  <si>
    <t>Иное (Работы по содержанию и ремонту систем внутридомового газового оборудования)</t>
  </si>
  <si>
    <t xml:space="preserve">Устранение аварии </t>
  </si>
  <si>
    <t xml:space="preserve">Выполнение заявок населения </t>
  </si>
  <si>
    <t xml:space="preserve">Дератизация </t>
  </si>
  <si>
    <t xml:space="preserve">Дезинсекция </t>
  </si>
  <si>
    <t xml:space="preserve">Техническая инвентаризация </t>
  </si>
  <si>
    <t xml:space="preserve">Техническое обслуживание систем дистанционного снятия показаний индивидуальных приборов учета (водопотребления и электроэнергии) </t>
  </si>
  <si>
    <t>Иное (Прочие работы и услуги по содержанию и ремонту общего имущества в многоквартирном доме)</t>
  </si>
  <si>
    <t xml:space="preserve">Подметание земельного участка в летний период </t>
  </si>
  <si>
    <t xml:space="preserve">Полив тротуаров </t>
  </si>
  <si>
    <t xml:space="preserve">Уборка мусора с газона, очистка урн </t>
  </si>
  <si>
    <t xml:space="preserve">Уборка мусора на контейнерных площадках </t>
  </si>
  <si>
    <t xml:space="preserve">Полив газонов </t>
  </si>
  <si>
    <t xml:space="preserve">Стрижка газонов </t>
  </si>
  <si>
    <t xml:space="preserve">Подрезка деревьев и кустов </t>
  </si>
  <si>
    <t xml:space="preserve">Сдвижка и подметание снега </t>
  </si>
  <si>
    <t xml:space="preserve">Ликвидация скользкости </t>
  </si>
  <si>
    <t xml:space="preserve">Влажная протирка плафонов на лестничных клетках </t>
  </si>
  <si>
    <t>Периодичность выполнения (кол-во раз выполнения
за год)</t>
  </si>
  <si>
    <t>Вид
группы</t>
  </si>
  <si>
    <t>Адрес:</t>
  </si>
  <si>
    <t>Плановое количество / объем за год
(в ед. измерения)</t>
  </si>
  <si>
    <t>Годовая плановая стоимость, тыс.руб.</t>
  </si>
  <si>
    <t>ед_изм.</t>
  </si>
  <si>
    <t>1000 куб.м.</t>
  </si>
  <si>
    <t>%</t>
  </si>
  <si>
    <t>°С*сут</t>
  </si>
  <si>
    <t>Вт/(куб. м*°С)</t>
  </si>
  <si>
    <t>Вт/кв. м</t>
  </si>
  <si>
    <t>ГВт.ч</t>
  </si>
  <si>
    <t>Гкал</t>
  </si>
  <si>
    <t>Гкал*час/кв. м</t>
  </si>
  <si>
    <t>Гкал/год</t>
  </si>
  <si>
    <t>Гкал/кв. м</t>
  </si>
  <si>
    <t>Гкал/час</t>
  </si>
  <si>
    <t>КХ</t>
  </si>
  <si>
    <t>МВт</t>
  </si>
  <si>
    <t>Руб/Гкал</t>
  </si>
  <si>
    <t>Руб/кВт.ч</t>
  </si>
  <si>
    <t>дн.</t>
  </si>
  <si>
    <t>ед.</t>
  </si>
  <si>
    <t>кВА</t>
  </si>
  <si>
    <t>кВт</t>
  </si>
  <si>
    <t>кВт*ч</t>
  </si>
  <si>
    <t>кВт.ч</t>
  </si>
  <si>
    <t>кВт.ч/сут</t>
  </si>
  <si>
    <t>кВт/кв. м</t>
  </si>
  <si>
    <t>кВт/м</t>
  </si>
  <si>
    <t>кВт/ч</t>
  </si>
  <si>
    <t>кв. м</t>
  </si>
  <si>
    <t>кг</t>
  </si>
  <si>
    <t>кг/кв. м</t>
  </si>
  <si>
    <t>ккал</t>
  </si>
  <si>
    <t>ккал/ч</t>
  </si>
  <si>
    <t>км</t>
  </si>
  <si>
    <t>куб. м</t>
  </si>
  <si>
    <t>куб. м/квартира</t>
  </si>
  <si>
    <t>куб. м/сут</t>
  </si>
  <si>
    <t>куб. м/чел.</t>
  </si>
  <si>
    <t>куб. м/чел. в мес.</t>
  </si>
  <si>
    <t>м</t>
  </si>
  <si>
    <t>млн т</t>
  </si>
  <si>
    <t>нор. м3</t>
  </si>
  <si>
    <t>пог. м</t>
  </si>
  <si>
    <t>руб.</t>
  </si>
  <si>
    <t>тыс кВт.ч</t>
  </si>
  <si>
    <t>тыс. руб.</t>
  </si>
  <si>
    <t>час</t>
  </si>
  <si>
    <t>чел.</t>
  </si>
  <si>
    <t>Стоимость за единицу работ (услуг), руб.</t>
  </si>
  <si>
    <t>Плановое количество
январь</t>
  </si>
  <si>
    <t>Плановое количество
февраль</t>
  </si>
  <si>
    <t>Плановое количество
март</t>
  </si>
  <si>
    <t>Плановое количество
апрель</t>
  </si>
  <si>
    <t>Плановое количество
май</t>
  </si>
  <si>
    <t>Плановое количество
июнь</t>
  </si>
  <si>
    <t>Плановое количество
июль</t>
  </si>
  <si>
    <t>Плановое количество
август</t>
  </si>
  <si>
    <t>Плановое количество
сентябрь</t>
  </si>
  <si>
    <t>Плановое количество
октябрь</t>
  </si>
  <si>
    <t>Плановое количество
ноябрь</t>
  </si>
  <si>
    <t>Плановое количество
декабрь</t>
  </si>
  <si>
    <t>отсутствует</t>
  </si>
  <si>
    <t>24</t>
  </si>
  <si>
    <t>1 по мере необходимости</t>
  </si>
  <si>
    <t>по мере необходимости</t>
  </si>
  <si>
    <t>постоянно</t>
  </si>
  <si>
    <t>1 в течении суток после обнаружения</t>
  </si>
  <si>
    <t>1 незамедлителье реагирование с момента получения</t>
  </si>
  <si>
    <t>36</t>
  </si>
  <si>
    <t>360</t>
  </si>
  <si>
    <t>112</t>
  </si>
  <si>
    <t>28</t>
  </si>
  <si>
    <t>300</t>
  </si>
  <si>
    <t>20</t>
  </si>
  <si>
    <t>г. Москва, Филипповский переулок дом 13 строение 2</t>
  </si>
  <si>
    <t>г. Москва, Большой Афанасьевский переулок дом 28</t>
  </si>
  <si>
    <t>732</t>
  </si>
  <si>
    <t>0</t>
  </si>
  <si>
    <t>Комментарии</t>
  </si>
  <si>
    <t>6.11 и 6.12 - одно и тоже, выполняются одновременно один раз в три года</t>
  </si>
  <si>
    <t>План обязательных работ/услуг на 2021 год</t>
  </si>
  <si>
    <t>Ремонт лифтов</t>
  </si>
  <si>
    <t>ТО системы снятия показаний приборов учета ХВС и ГВС</t>
  </si>
  <si>
    <t>по бюджету благоустройства (цветы, кусты, и т.п.)</t>
  </si>
  <si>
    <t>среднее за 2020 г. х 1,1</t>
  </si>
  <si>
    <t>среднее (вода и канализация) за 2020 г. х 1,1</t>
  </si>
  <si>
    <t>подготовка к новому отопительному сезону, совместная опрессока с МОЭК</t>
  </si>
  <si>
    <t>апрель - водомер подпитки ИТП 30тр, поверка электросчетчиков 266тр</t>
  </si>
  <si>
    <t>ремонт систем противопожарной защиты, замена огнетушителй</t>
  </si>
  <si>
    <t>при подготовке к новому отопительному сезону</t>
  </si>
  <si>
    <t>мойка остекления фасада альпинистами</t>
  </si>
  <si>
    <t>Техническое обслуживание и ремонт инженерного оборудования и сетей, не вошедших в основной перечень. СКУД, видеонаблюдение, видеодомофонная связь, автоматизация и диспетчеризация инженерных систем, ворота, шлагбаумы, светофоры, внутренняя телефонная связь</t>
  </si>
  <si>
    <t>услуги Астра-7 по То ИТП</t>
  </si>
  <si>
    <t>Услуги ТСБ</t>
  </si>
  <si>
    <t>Техническое обслуживание и ремонт инженерного оборудования и сетей, не вошедших в основной перечень. СКУД, видеонаблюдение, ворота, шлагбаумы, светофоры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</si>
</sst>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;\-0.000;"/>
    <numFmt numFmtId="166" formatCode="0.000_ ;\-0.000\ "/>
    <numFmt numFmtId="167" formatCode="0.00;\-0.00;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0033C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>
      <alignment horizontal="left"/>
    </xf>
  </cellStyleXfs>
  <cellXfs count="106">
    <xf numFmtId="0" fontId="0" fillId="0" borderId="0" xfId="0"/>
    <xf numFmtId="0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Protection="1"/>
    <xf numFmtId="49" fontId="5" fillId="3" borderId="5" xfId="0" applyNumberFormat="1" applyFont="1" applyFill="1" applyBorder="1" applyAlignment="1" applyProtection="1">
      <alignment horizontal="left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0" fillId="3" borderId="2" xfId="0" applyNumberForma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5" xfId="0" applyNumberFormat="1" applyFill="1" applyBorder="1" applyAlignment="1" applyProtection="1">
      <alignment horizontal="right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166" fontId="0" fillId="3" borderId="5" xfId="0" applyNumberFormat="1" applyFill="1" applyBorder="1" applyAlignment="1" applyProtection="1">
      <alignment horizontal="right" vertical="center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left" vertical="center" wrapText="1"/>
    </xf>
    <xf numFmtId="49" fontId="3" fillId="7" borderId="2" xfId="0" applyNumberFormat="1" applyFont="1" applyFill="1" applyBorder="1" applyAlignment="1" applyProtection="1">
      <alignment horizontal="left" vertical="center" wrapText="1"/>
    </xf>
    <xf numFmtId="49" fontId="0" fillId="4" borderId="5" xfId="0" applyNumberFormat="1" applyFill="1" applyBorder="1" applyAlignment="1" applyProtection="1">
      <alignment horizontal="center" vertical="center" wrapText="1"/>
      <protection locked="0"/>
    </xf>
    <xf numFmtId="3" fontId="0" fillId="4" borderId="5" xfId="0" applyNumberFormat="1" applyFill="1" applyBorder="1" applyAlignment="1" applyProtection="1">
      <alignment horizontal="center" vertical="center" wrapText="1"/>
      <protection locked="0"/>
    </xf>
    <xf numFmtId="49" fontId="0" fillId="5" borderId="2" xfId="0" applyNumberFormat="1" applyFill="1" applyBorder="1" applyAlignment="1" applyProtection="1">
      <alignment horizontal="left" vertical="center" wrapText="1"/>
    </xf>
    <xf numFmtId="49" fontId="0" fillId="5" borderId="5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165" fontId="0" fillId="5" borderId="5" xfId="0" applyNumberFormat="1" applyFill="1" applyBorder="1" applyAlignment="1" applyProtection="1">
      <alignment horizontal="right" vertical="center"/>
    </xf>
    <xf numFmtId="0" fontId="0" fillId="3" borderId="5" xfId="0" applyNumberFormat="1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3" fontId="0" fillId="3" borderId="5" xfId="0" applyNumberFormat="1" applyFill="1" applyBorder="1" applyAlignment="1" applyProtection="1">
      <alignment horizontal="center" vertical="center" wrapText="1"/>
    </xf>
    <xf numFmtId="3" fontId="7" fillId="5" borderId="5" xfId="0" applyNumberFormat="1" applyFont="1" applyFill="1" applyBorder="1" applyAlignment="1" applyProtection="1">
      <alignment horizontal="center" vertical="center" wrapText="1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164" fontId="1" fillId="3" borderId="5" xfId="0" applyNumberFormat="1" applyFont="1" applyFill="1" applyBorder="1" applyAlignment="1" applyProtection="1">
      <alignment horizontal="right" vertical="center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0" fillId="3" borderId="2" xfId="0" applyNumberForma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164" fontId="0" fillId="3" borderId="5" xfId="0" applyNumberFormat="1" applyFill="1" applyBorder="1" applyAlignment="1" applyProtection="1">
      <alignment horizontal="right" vertical="center"/>
    </xf>
    <xf numFmtId="0" fontId="0" fillId="4" borderId="5" xfId="0" applyNumberFormat="1" applyFill="1" applyBorder="1" applyAlignment="1" applyProtection="1">
      <alignment horizontal="center" vertical="center" wrapText="1"/>
    </xf>
    <xf numFmtId="3" fontId="0" fillId="4" borderId="5" xfId="0" applyNumberFormat="1" applyFill="1" applyBorder="1" applyAlignment="1" applyProtection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right" vertical="center"/>
      <protection locked="0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3" fillId="7" borderId="3" xfId="0" applyNumberFormat="1" applyFont="1" applyFill="1" applyBorder="1" applyAlignment="1" applyProtection="1">
      <alignment horizontal="left" vertical="center" wrapText="1"/>
    </xf>
    <xf numFmtId="49" fontId="0" fillId="7" borderId="5" xfId="0" applyNumberFormat="1" applyFill="1" applyBorder="1" applyAlignment="1" applyProtection="1">
      <alignment horizontal="center" vertical="center" wrapText="1"/>
    </xf>
    <xf numFmtId="49" fontId="0" fillId="7" borderId="5" xfId="0" applyNumberFormat="1" applyFill="1" applyBorder="1" applyAlignment="1" applyProtection="1">
      <alignment horizontal="left" vertical="center" wrapText="1"/>
    </xf>
    <xf numFmtId="49" fontId="3" fillId="7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164" fontId="0" fillId="0" borderId="0" xfId="0" applyNumberFormat="1" applyProtection="1"/>
    <xf numFmtId="167" fontId="0" fillId="4" borderId="5" xfId="0" applyNumberFormat="1" applyFill="1" applyBorder="1" applyAlignment="1" applyProtection="1">
      <alignment horizontal="center" vertical="center" wrapText="1"/>
      <protection locked="0"/>
    </xf>
    <xf numFmtId="167" fontId="0" fillId="5" borderId="5" xfId="0" applyNumberFormat="1" applyFill="1" applyBorder="1" applyAlignment="1" applyProtection="1">
      <alignment horizontal="center" vertical="center" wrapText="1"/>
    </xf>
    <xf numFmtId="167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5" xfId="0" applyNumberFormat="1" applyFont="1" applyFill="1" applyBorder="1" applyAlignment="1" applyProtection="1">
      <alignment horizontal="center" vertical="center" wrapText="1"/>
    </xf>
    <xf numFmtId="167" fontId="0" fillId="3" borderId="5" xfId="0" applyNumberFormat="1" applyFill="1" applyBorder="1" applyAlignment="1" applyProtection="1">
      <alignment horizontal="center" vertical="center" wrapText="1"/>
    </xf>
    <xf numFmtId="167" fontId="0" fillId="4" borderId="5" xfId="0" applyNumberFormat="1" applyFill="1" applyBorder="1" applyAlignment="1" applyProtection="1">
      <alignment horizontal="center" vertical="center" wrapText="1"/>
    </xf>
    <xf numFmtId="167" fontId="7" fillId="5" borderId="5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vertical="top"/>
    </xf>
    <xf numFmtId="164" fontId="11" fillId="0" borderId="0" xfId="0" applyNumberFormat="1" applyFont="1" applyFill="1" applyAlignment="1" applyProtection="1"/>
    <xf numFmtId="165" fontId="0" fillId="4" borderId="5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NumberFormat="1" applyFill="1" applyBorder="1" applyAlignment="1" applyProtection="1">
      <alignment horizontal="right" vertical="center"/>
      <protection locked="0"/>
    </xf>
    <xf numFmtId="1" fontId="0" fillId="4" borderId="5" xfId="0" applyNumberFormat="1" applyFill="1" applyBorder="1" applyAlignment="1" applyProtection="1">
      <alignment horizontal="right" vertical="center" indent="1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center" wrapText="1"/>
    </xf>
    <xf numFmtId="167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5" xfId="0" applyNumberFormat="1" applyFill="1" applyBorder="1" applyAlignment="1" applyProtection="1">
      <alignment horizontal="right" vertical="center" indent="1"/>
      <protection locked="0"/>
    </xf>
    <xf numFmtId="49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5" xfId="0" applyNumberFormat="1" applyFill="1" applyBorder="1" applyAlignment="1" applyProtection="1">
      <alignment horizontal="center" vertical="center" wrapText="1"/>
    </xf>
    <xf numFmtId="167" fontId="0" fillId="8" borderId="5" xfId="0" applyNumberForma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center" vertical="center" wrapText="1"/>
    </xf>
    <xf numFmtId="49" fontId="1" fillId="8" borderId="5" xfId="0" applyNumberFormat="1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horizontal="center" vertical="center" wrapText="1"/>
    </xf>
    <xf numFmtId="167" fontId="1" fillId="8" borderId="5" xfId="0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646464"/>
      <color rgb="FFF5E7FF"/>
      <color rgb="FFE6C1FF"/>
      <color rgb="FF008000"/>
      <color rgb="FF0000FF"/>
      <color rgb="FF0066FF"/>
      <color rgb="FFFFD9D9"/>
      <color rgb="FF4D4D4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topLeftCell="B1" workbookViewId="0">
      <pane ySplit="7" topLeftCell="A8" activePane="bottomLeft" state="frozen"/>
      <selection pane="bottomLeft" activeCell="E195" sqref="E195"/>
    </sheetView>
  </sheetViews>
  <sheetFormatPr defaultColWidth="9.140625" defaultRowHeight="15.75" x14ac:dyDescent="0.25"/>
  <cols>
    <col min="1" max="1" width="6.42578125" style="55" customWidth="1"/>
    <col min="2" max="3" width="8.28515625" style="56" customWidth="1"/>
    <col min="4" max="4" width="78.5703125" style="57" customWidth="1"/>
    <col min="5" max="5" width="15.28515625" style="1" customWidth="1"/>
    <col min="6" max="6" width="14.28515625" style="9" customWidth="1"/>
    <col min="7" max="7" width="17.5703125" style="9" customWidth="1"/>
    <col min="8" max="8" width="16.85546875" style="69" customWidth="1"/>
    <col min="9" max="9" width="18" style="9" customWidth="1"/>
    <col min="10" max="10" width="13" style="9" customWidth="1"/>
    <col min="11" max="11" width="11.42578125" style="9" bestFit="1" customWidth="1"/>
    <col min="12" max="21" width="10.42578125" style="9" bestFit="1" customWidth="1"/>
    <col min="22" max="22" width="29.42578125" style="91" customWidth="1"/>
    <col min="23" max="16384" width="9.140625" style="9"/>
  </cols>
  <sheetData>
    <row r="1" spans="1:22" ht="18.75" x14ac:dyDescent="0.25">
      <c r="A1" s="10" t="s">
        <v>241</v>
      </c>
      <c r="B1" s="88" t="s">
        <v>242</v>
      </c>
      <c r="C1" s="88"/>
      <c r="D1" s="11" t="s">
        <v>464</v>
      </c>
      <c r="E1" s="66" t="s">
        <v>383</v>
      </c>
      <c r="F1" s="89" t="s">
        <v>459</v>
      </c>
      <c r="G1" s="89"/>
      <c r="H1" s="89"/>
      <c r="I1" s="89"/>
    </row>
    <row r="2" spans="1:22" ht="9" customHeight="1" x14ac:dyDescent="0.25">
      <c r="A2" s="10"/>
      <c r="B2" s="81"/>
      <c r="C2" s="81"/>
      <c r="D2" s="11"/>
      <c r="E2" s="12"/>
      <c r="F2" s="13"/>
      <c r="G2" s="13"/>
      <c r="H2" s="78"/>
      <c r="I2" s="14"/>
    </row>
    <row r="3" spans="1:22" ht="18" customHeight="1" x14ac:dyDescent="0.25">
      <c r="A3" s="90" t="s">
        <v>243</v>
      </c>
      <c r="B3" s="90"/>
      <c r="C3" s="90"/>
      <c r="D3" s="15"/>
      <c r="E3" s="17" t="s">
        <v>244</v>
      </c>
      <c r="F3" s="18"/>
      <c r="G3" s="18"/>
      <c r="H3" s="79"/>
      <c r="I3" s="18"/>
    </row>
    <row r="4" spans="1:22" ht="18" customHeight="1" x14ac:dyDescent="0.25">
      <c r="A4" s="82"/>
      <c r="B4" s="82"/>
      <c r="C4" s="82"/>
      <c r="D4" s="6"/>
      <c r="E4" s="17" t="s">
        <v>245</v>
      </c>
      <c r="F4" s="18"/>
      <c r="G4" s="18"/>
      <c r="H4" s="79"/>
      <c r="I4" s="18"/>
    </row>
    <row r="5" spans="1:22" ht="18" customHeight="1" x14ac:dyDescent="0.25">
      <c r="A5" s="82"/>
      <c r="B5" s="82"/>
      <c r="C5" s="82"/>
      <c r="D5" s="16"/>
      <c r="E5" s="17" t="s">
        <v>246</v>
      </c>
      <c r="F5" s="18"/>
      <c r="G5" s="18"/>
      <c r="H5" s="79"/>
      <c r="I5" s="18"/>
    </row>
    <row r="6" spans="1:22" ht="7.5" customHeight="1" x14ac:dyDescent="0.25">
      <c r="A6" s="10"/>
      <c r="B6" s="81"/>
      <c r="C6" s="81"/>
      <c r="D6" s="11"/>
      <c r="E6" s="12"/>
      <c r="F6" s="13"/>
      <c r="G6" s="13"/>
      <c r="H6" s="78"/>
      <c r="I6" s="14"/>
    </row>
    <row r="7" spans="1:22" ht="80.25" customHeight="1" x14ac:dyDescent="0.25">
      <c r="A7" s="65" t="s">
        <v>382</v>
      </c>
      <c r="B7" s="64" t="s">
        <v>247</v>
      </c>
      <c r="C7" s="64" t="s">
        <v>248</v>
      </c>
      <c r="D7" s="62" t="s">
        <v>0</v>
      </c>
      <c r="E7" s="63" t="s">
        <v>1</v>
      </c>
      <c r="F7" s="62" t="s">
        <v>381</v>
      </c>
      <c r="G7" s="62" t="s">
        <v>384</v>
      </c>
      <c r="H7" s="77" t="s">
        <v>432</v>
      </c>
      <c r="I7" s="62" t="s">
        <v>385</v>
      </c>
      <c r="J7" s="83" t="s">
        <v>433</v>
      </c>
      <c r="K7" s="83" t="s">
        <v>434</v>
      </c>
      <c r="L7" s="83" t="s">
        <v>435</v>
      </c>
      <c r="M7" s="83" t="s">
        <v>436</v>
      </c>
      <c r="N7" s="83" t="s">
        <v>437</v>
      </c>
      <c r="O7" s="83" t="s">
        <v>438</v>
      </c>
      <c r="P7" s="83" t="s">
        <v>439</v>
      </c>
      <c r="Q7" s="83" t="s">
        <v>440</v>
      </c>
      <c r="R7" s="83" t="s">
        <v>441</v>
      </c>
      <c r="S7" s="83" t="s">
        <v>442</v>
      </c>
      <c r="T7" s="83" t="s">
        <v>443</v>
      </c>
      <c r="U7" s="83" t="s">
        <v>444</v>
      </c>
      <c r="V7" s="92" t="s">
        <v>462</v>
      </c>
    </row>
    <row r="8" spans="1:22" ht="77.25" customHeight="1" x14ac:dyDescent="0.25">
      <c r="A8" s="61" t="s">
        <v>3</v>
      </c>
      <c r="B8" s="60" t="s">
        <v>3</v>
      </c>
      <c r="C8" s="60" t="s">
        <v>3</v>
      </c>
      <c r="D8" s="59" t="s">
        <v>4</v>
      </c>
      <c r="E8" s="58"/>
      <c r="F8" s="58"/>
      <c r="G8" s="58"/>
      <c r="H8" s="58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93"/>
    </row>
    <row r="9" spans="1:22" ht="25.5" x14ac:dyDescent="0.25">
      <c r="A9" s="19" t="s">
        <v>5</v>
      </c>
      <c r="B9" s="20" t="s">
        <v>5</v>
      </c>
      <c r="C9" s="20" t="s">
        <v>5</v>
      </c>
      <c r="D9" s="2" t="s">
        <v>6</v>
      </c>
      <c r="E9" s="3"/>
      <c r="F9" s="24"/>
      <c r="G9" s="25"/>
      <c r="H9" s="7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93"/>
    </row>
    <row r="10" spans="1:22" x14ac:dyDescent="0.25">
      <c r="A10" s="27"/>
      <c r="B10" s="28" t="s">
        <v>7</v>
      </c>
      <c r="C10" s="28" t="s">
        <v>7</v>
      </c>
      <c r="D10" s="29" t="s">
        <v>233</v>
      </c>
      <c r="E10" s="4" t="s">
        <v>412</v>
      </c>
      <c r="F10" s="30" t="s">
        <v>460</v>
      </c>
      <c r="G10" s="31">
        <v>1080</v>
      </c>
      <c r="H10" s="70">
        <v>0.12</v>
      </c>
      <c r="I10" s="85">
        <f>F10*G10*H10</f>
        <v>94867.199999999997</v>
      </c>
      <c r="J10" s="86">
        <v>61</v>
      </c>
      <c r="K10" s="86">
        <f>J10</f>
        <v>61</v>
      </c>
      <c r="L10" s="86">
        <f t="shared" ref="L10:U11" si="0">K10</f>
        <v>61</v>
      </c>
      <c r="M10" s="86">
        <f t="shared" si="0"/>
        <v>61</v>
      </c>
      <c r="N10" s="86">
        <f t="shared" si="0"/>
        <v>61</v>
      </c>
      <c r="O10" s="86">
        <f t="shared" si="0"/>
        <v>61</v>
      </c>
      <c r="P10" s="86">
        <f t="shared" si="0"/>
        <v>61</v>
      </c>
      <c r="Q10" s="86">
        <f t="shared" si="0"/>
        <v>61</v>
      </c>
      <c r="R10" s="86">
        <f t="shared" si="0"/>
        <v>61</v>
      </c>
      <c r="S10" s="86">
        <f t="shared" si="0"/>
        <v>61</v>
      </c>
      <c r="T10" s="86">
        <f t="shared" si="0"/>
        <v>61</v>
      </c>
      <c r="U10" s="86">
        <f t="shared" si="0"/>
        <v>61</v>
      </c>
      <c r="V10" s="93"/>
    </row>
    <row r="11" spans="1:22" x14ac:dyDescent="0.25">
      <c r="A11" s="27"/>
      <c r="B11" s="28" t="s">
        <v>8</v>
      </c>
      <c r="C11" s="28" t="s">
        <v>8</v>
      </c>
      <c r="D11" s="29" t="s">
        <v>234</v>
      </c>
      <c r="E11" s="4" t="s">
        <v>412</v>
      </c>
      <c r="F11" s="30" t="s">
        <v>460</v>
      </c>
      <c r="G11" s="31">
        <v>998</v>
      </c>
      <c r="H11" s="70">
        <v>0.13</v>
      </c>
      <c r="I11" s="23">
        <f>F11*G11*H11</f>
        <v>94969.680000000008</v>
      </c>
      <c r="J11" s="86">
        <v>61</v>
      </c>
      <c r="K11" s="86">
        <f>J11</f>
        <v>61</v>
      </c>
      <c r="L11" s="86">
        <f t="shared" si="0"/>
        <v>61</v>
      </c>
      <c r="M11" s="86">
        <f t="shared" si="0"/>
        <v>61</v>
      </c>
      <c r="N11" s="86">
        <f t="shared" si="0"/>
        <v>61</v>
      </c>
      <c r="O11" s="86">
        <f t="shared" si="0"/>
        <v>61</v>
      </c>
      <c r="P11" s="86">
        <f t="shared" si="0"/>
        <v>61</v>
      </c>
      <c r="Q11" s="86">
        <f t="shared" si="0"/>
        <v>61</v>
      </c>
      <c r="R11" s="86">
        <f t="shared" si="0"/>
        <v>61</v>
      </c>
      <c r="S11" s="86">
        <f t="shared" si="0"/>
        <v>61</v>
      </c>
      <c r="T11" s="86">
        <f t="shared" si="0"/>
        <v>61</v>
      </c>
      <c r="U11" s="86">
        <f t="shared" si="0"/>
        <v>61</v>
      </c>
      <c r="V11" s="93"/>
    </row>
    <row r="12" spans="1:22" ht="15.75" customHeight="1" x14ac:dyDescent="0.25">
      <c r="A12" s="27"/>
      <c r="B12" s="28" t="s">
        <v>9</v>
      </c>
      <c r="C12" s="28" t="s">
        <v>9</v>
      </c>
      <c r="D12" s="29" t="s">
        <v>236</v>
      </c>
      <c r="E12" s="4"/>
      <c r="F12" s="30" t="s">
        <v>445</v>
      </c>
      <c r="G12" s="31"/>
      <c r="H12" s="70"/>
      <c r="I12" s="23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93"/>
    </row>
    <row r="13" spans="1:22" x14ac:dyDescent="0.25">
      <c r="A13" s="27"/>
      <c r="B13" s="28" t="s">
        <v>10</v>
      </c>
      <c r="C13" s="28" t="s">
        <v>10</v>
      </c>
      <c r="D13" s="29" t="s">
        <v>235</v>
      </c>
      <c r="E13" s="4"/>
      <c r="F13" s="30" t="s">
        <v>445</v>
      </c>
      <c r="G13" s="31"/>
      <c r="H13" s="70"/>
      <c r="I13" s="23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93"/>
    </row>
    <row r="14" spans="1:22" x14ac:dyDescent="0.25">
      <c r="A14" s="27"/>
      <c r="B14" s="28" t="s">
        <v>11</v>
      </c>
      <c r="C14" s="28" t="s">
        <v>11</v>
      </c>
      <c r="D14" s="29" t="s">
        <v>237</v>
      </c>
      <c r="E14" s="4" t="s">
        <v>412</v>
      </c>
      <c r="F14" s="30" t="s">
        <v>460</v>
      </c>
      <c r="G14" s="31">
        <v>8</v>
      </c>
      <c r="H14" s="70">
        <v>25.08</v>
      </c>
      <c r="I14" s="23">
        <f>F14*G14*H14</f>
        <v>146868.47999999998</v>
      </c>
      <c r="J14" s="86">
        <v>61</v>
      </c>
      <c r="K14" s="86">
        <f t="shared" ref="K14:U20" si="1">J14</f>
        <v>61</v>
      </c>
      <c r="L14" s="86">
        <f t="shared" si="1"/>
        <v>61</v>
      </c>
      <c r="M14" s="86">
        <f t="shared" si="1"/>
        <v>61</v>
      </c>
      <c r="N14" s="86">
        <f t="shared" si="1"/>
        <v>61</v>
      </c>
      <c r="O14" s="86">
        <f t="shared" si="1"/>
        <v>61</v>
      </c>
      <c r="P14" s="86">
        <f t="shared" si="1"/>
        <v>61</v>
      </c>
      <c r="Q14" s="86">
        <f t="shared" si="1"/>
        <v>61</v>
      </c>
      <c r="R14" s="86">
        <f t="shared" si="1"/>
        <v>61</v>
      </c>
      <c r="S14" s="86">
        <f t="shared" si="1"/>
        <v>61</v>
      </c>
      <c r="T14" s="86">
        <f t="shared" si="1"/>
        <v>61</v>
      </c>
      <c r="U14" s="86">
        <f t="shared" si="1"/>
        <v>61</v>
      </c>
      <c r="V14" s="93"/>
    </row>
    <row r="15" spans="1:22" x14ac:dyDescent="0.25">
      <c r="A15" s="7" t="s">
        <v>5</v>
      </c>
      <c r="B15" s="32" t="s">
        <v>12</v>
      </c>
      <c r="C15" s="32" t="s">
        <v>12</v>
      </c>
      <c r="D15" s="5" t="s">
        <v>13</v>
      </c>
      <c r="E15" s="6"/>
      <c r="F15" s="33"/>
      <c r="G15" s="34"/>
      <c r="H15" s="71"/>
      <c r="I15" s="35"/>
      <c r="J15" s="86">
        <f t="shared" ref="J15:J76" si="2">F15*G15/12</f>
        <v>0</v>
      </c>
      <c r="K15" s="86">
        <f t="shared" si="1"/>
        <v>0</v>
      </c>
      <c r="L15" s="86">
        <f t="shared" si="1"/>
        <v>0</v>
      </c>
      <c r="M15" s="86">
        <f t="shared" si="1"/>
        <v>0</v>
      </c>
      <c r="N15" s="86">
        <f t="shared" si="1"/>
        <v>0</v>
      </c>
      <c r="O15" s="86">
        <f t="shared" si="1"/>
        <v>0</v>
      </c>
      <c r="P15" s="86">
        <f t="shared" si="1"/>
        <v>0</v>
      </c>
      <c r="Q15" s="86">
        <f t="shared" si="1"/>
        <v>0</v>
      </c>
      <c r="R15" s="86">
        <f t="shared" si="1"/>
        <v>0</v>
      </c>
      <c r="S15" s="86">
        <f t="shared" si="1"/>
        <v>0</v>
      </c>
      <c r="T15" s="86">
        <f t="shared" si="1"/>
        <v>0</v>
      </c>
      <c r="U15" s="86">
        <f t="shared" si="1"/>
        <v>0</v>
      </c>
      <c r="V15" s="93"/>
    </row>
    <row r="16" spans="1:22" x14ac:dyDescent="0.25">
      <c r="A16" s="27"/>
      <c r="B16" s="28" t="s">
        <v>14</v>
      </c>
      <c r="C16" s="28" t="s">
        <v>14</v>
      </c>
      <c r="D16" s="29" t="s">
        <v>238</v>
      </c>
      <c r="E16" s="4" t="s">
        <v>412</v>
      </c>
      <c r="F16" s="30" t="s">
        <v>460</v>
      </c>
      <c r="G16" s="31">
        <v>250</v>
      </c>
      <c r="H16" s="70">
        <v>0.1</v>
      </c>
      <c r="I16" s="23">
        <f>F16*G16*H16</f>
        <v>18300</v>
      </c>
      <c r="J16" s="86">
        <v>61</v>
      </c>
      <c r="K16" s="86">
        <f t="shared" si="1"/>
        <v>61</v>
      </c>
      <c r="L16" s="86">
        <f t="shared" si="1"/>
        <v>61</v>
      </c>
      <c r="M16" s="86">
        <f t="shared" si="1"/>
        <v>61</v>
      </c>
      <c r="N16" s="86">
        <f t="shared" si="1"/>
        <v>61</v>
      </c>
      <c r="O16" s="86">
        <f t="shared" si="1"/>
        <v>61</v>
      </c>
      <c r="P16" s="86">
        <f t="shared" si="1"/>
        <v>61</v>
      </c>
      <c r="Q16" s="86">
        <f t="shared" si="1"/>
        <v>61</v>
      </c>
      <c r="R16" s="86">
        <f t="shared" si="1"/>
        <v>61</v>
      </c>
      <c r="S16" s="86">
        <f t="shared" si="1"/>
        <v>61</v>
      </c>
      <c r="T16" s="86">
        <f t="shared" si="1"/>
        <v>61</v>
      </c>
      <c r="U16" s="86">
        <f t="shared" si="1"/>
        <v>61</v>
      </c>
      <c r="V16" s="93"/>
    </row>
    <row r="17" spans="1:22" x14ac:dyDescent="0.25">
      <c r="A17" s="27"/>
      <c r="B17" s="28" t="s">
        <v>15</v>
      </c>
      <c r="C17" s="28" t="s">
        <v>15</v>
      </c>
      <c r="D17" s="29" t="s">
        <v>239</v>
      </c>
      <c r="E17" s="4" t="s">
        <v>412</v>
      </c>
      <c r="F17" s="30" t="s">
        <v>460</v>
      </c>
      <c r="G17" s="31">
        <v>920</v>
      </c>
      <c r="H17" s="70">
        <v>0.1</v>
      </c>
      <c r="I17" s="23">
        <f>F17*G17*H17</f>
        <v>67344</v>
      </c>
      <c r="J17" s="86">
        <v>61</v>
      </c>
      <c r="K17" s="86">
        <f t="shared" si="1"/>
        <v>61</v>
      </c>
      <c r="L17" s="86">
        <f t="shared" si="1"/>
        <v>61</v>
      </c>
      <c r="M17" s="86">
        <f t="shared" si="1"/>
        <v>61</v>
      </c>
      <c r="N17" s="86">
        <f t="shared" si="1"/>
        <v>61</v>
      </c>
      <c r="O17" s="86">
        <f t="shared" si="1"/>
        <v>61</v>
      </c>
      <c r="P17" s="86">
        <f t="shared" si="1"/>
        <v>61</v>
      </c>
      <c r="Q17" s="86">
        <f t="shared" si="1"/>
        <v>61</v>
      </c>
      <c r="R17" s="86">
        <f t="shared" si="1"/>
        <v>61</v>
      </c>
      <c r="S17" s="86">
        <f t="shared" si="1"/>
        <v>61</v>
      </c>
      <c r="T17" s="86">
        <f t="shared" si="1"/>
        <v>61</v>
      </c>
      <c r="U17" s="86">
        <f t="shared" si="1"/>
        <v>61</v>
      </c>
      <c r="V17" s="93"/>
    </row>
    <row r="18" spans="1:22" x14ac:dyDescent="0.25">
      <c r="A18" s="27"/>
      <c r="B18" s="28" t="s">
        <v>16</v>
      </c>
      <c r="C18" s="28" t="s">
        <v>16</v>
      </c>
      <c r="D18" s="29" t="s">
        <v>249</v>
      </c>
      <c r="E18" s="4" t="s">
        <v>412</v>
      </c>
      <c r="F18" s="30" t="s">
        <v>5</v>
      </c>
      <c r="G18" s="31">
        <v>2466.8000000000002</v>
      </c>
      <c r="H18" s="70">
        <v>71.209999999999994</v>
      </c>
      <c r="I18" s="23">
        <f>F18*G18*H18</f>
        <v>351321.65600000002</v>
      </c>
      <c r="J18" s="86"/>
      <c r="K18" s="86"/>
      <c r="L18" s="86"/>
      <c r="M18" s="86">
        <v>1</v>
      </c>
      <c r="N18" s="86"/>
      <c r="O18" s="86"/>
      <c r="P18" s="86"/>
      <c r="Q18" s="86"/>
      <c r="R18" s="86">
        <v>1</v>
      </c>
      <c r="S18" s="86"/>
      <c r="T18" s="86"/>
      <c r="U18" s="86"/>
      <c r="V18" s="93"/>
    </row>
    <row r="19" spans="1:22" x14ac:dyDescent="0.25">
      <c r="A19" s="7" t="s">
        <v>5</v>
      </c>
      <c r="B19" s="32" t="s">
        <v>17</v>
      </c>
      <c r="C19" s="32" t="s">
        <v>17</v>
      </c>
      <c r="D19" s="5" t="s">
        <v>18</v>
      </c>
      <c r="E19" s="6"/>
      <c r="F19" s="33"/>
      <c r="G19" s="34"/>
      <c r="H19" s="71"/>
      <c r="I19" s="35"/>
      <c r="J19" s="86">
        <f t="shared" si="2"/>
        <v>0</v>
      </c>
      <c r="K19" s="86">
        <f t="shared" si="1"/>
        <v>0</v>
      </c>
      <c r="L19" s="86">
        <f t="shared" si="1"/>
        <v>0</v>
      </c>
      <c r="M19" s="86">
        <f t="shared" si="1"/>
        <v>0</v>
      </c>
      <c r="N19" s="86">
        <f t="shared" si="1"/>
        <v>0</v>
      </c>
      <c r="O19" s="86">
        <f t="shared" si="1"/>
        <v>0</v>
      </c>
      <c r="P19" s="86">
        <f t="shared" si="1"/>
        <v>0</v>
      </c>
      <c r="Q19" s="86">
        <f t="shared" si="1"/>
        <v>0</v>
      </c>
      <c r="R19" s="86">
        <f t="shared" si="1"/>
        <v>0</v>
      </c>
      <c r="S19" s="86">
        <f t="shared" si="1"/>
        <v>0</v>
      </c>
      <c r="T19" s="86">
        <f t="shared" si="1"/>
        <v>0</v>
      </c>
      <c r="U19" s="86">
        <f t="shared" si="1"/>
        <v>0</v>
      </c>
      <c r="V19" s="93"/>
    </row>
    <row r="20" spans="1:22" x14ac:dyDescent="0.25">
      <c r="A20" s="27"/>
      <c r="B20" s="28" t="s">
        <v>19</v>
      </c>
      <c r="C20" s="28" t="s">
        <v>19</v>
      </c>
      <c r="D20" s="29" t="s">
        <v>250</v>
      </c>
      <c r="E20" s="4" t="s">
        <v>412</v>
      </c>
      <c r="F20" s="30" t="s">
        <v>46</v>
      </c>
      <c r="G20" s="31">
        <v>2045</v>
      </c>
      <c r="H20" s="70">
        <v>3.74</v>
      </c>
      <c r="I20" s="23">
        <f t="shared" ref="I20:I29" si="3">F20*G20*H20</f>
        <v>91779.6</v>
      </c>
      <c r="J20" s="86">
        <v>1</v>
      </c>
      <c r="K20" s="86">
        <f t="shared" si="1"/>
        <v>1</v>
      </c>
      <c r="L20" s="86">
        <f t="shared" si="1"/>
        <v>1</v>
      </c>
      <c r="M20" s="86">
        <f t="shared" si="1"/>
        <v>1</v>
      </c>
      <c r="N20" s="86">
        <f t="shared" si="1"/>
        <v>1</v>
      </c>
      <c r="O20" s="86">
        <f t="shared" si="1"/>
        <v>1</v>
      </c>
      <c r="P20" s="86">
        <f t="shared" si="1"/>
        <v>1</v>
      </c>
      <c r="Q20" s="86">
        <f t="shared" si="1"/>
        <v>1</v>
      </c>
      <c r="R20" s="86">
        <f t="shared" si="1"/>
        <v>1</v>
      </c>
      <c r="S20" s="86">
        <f t="shared" si="1"/>
        <v>1</v>
      </c>
      <c r="T20" s="86">
        <f t="shared" si="1"/>
        <v>1</v>
      </c>
      <c r="U20" s="86">
        <f t="shared" si="1"/>
        <v>1</v>
      </c>
      <c r="V20" s="93"/>
    </row>
    <row r="21" spans="1:22" x14ac:dyDescent="0.25">
      <c r="A21" s="27"/>
      <c r="B21" s="28" t="s">
        <v>20</v>
      </c>
      <c r="C21" s="28" t="s">
        <v>20</v>
      </c>
      <c r="D21" s="29" t="s">
        <v>380</v>
      </c>
      <c r="E21" s="4" t="s">
        <v>403</v>
      </c>
      <c r="F21" s="30" t="s">
        <v>5</v>
      </c>
      <c r="G21" s="31">
        <v>245</v>
      </c>
      <c r="H21" s="70">
        <v>118.25</v>
      </c>
      <c r="I21" s="23">
        <f t="shared" si="3"/>
        <v>57942.5</v>
      </c>
      <c r="J21" s="86"/>
      <c r="K21" s="86"/>
      <c r="L21" s="86"/>
      <c r="M21" s="86"/>
      <c r="N21" s="86">
        <v>1</v>
      </c>
      <c r="O21" s="86"/>
      <c r="P21" s="86"/>
      <c r="Q21" s="86"/>
      <c r="R21" s="86"/>
      <c r="S21" s="86">
        <v>1</v>
      </c>
      <c r="T21" s="86"/>
      <c r="U21" s="86"/>
      <c r="V21" s="93"/>
    </row>
    <row r="22" spans="1:22" x14ac:dyDescent="0.25">
      <c r="A22" s="27"/>
      <c r="B22" s="28" t="s">
        <v>22</v>
      </c>
      <c r="C22" s="28" t="s">
        <v>22</v>
      </c>
      <c r="D22" s="29" t="s">
        <v>251</v>
      </c>
      <c r="E22" s="4" t="s">
        <v>412</v>
      </c>
      <c r="F22" s="30" t="s">
        <v>46</v>
      </c>
      <c r="G22" s="31">
        <v>68</v>
      </c>
      <c r="H22" s="70">
        <v>71.930000000000007</v>
      </c>
      <c r="I22" s="23">
        <f t="shared" si="3"/>
        <v>58694.880000000005</v>
      </c>
      <c r="J22" s="86">
        <v>1</v>
      </c>
      <c r="K22" s="86">
        <f t="shared" ref="K22:U23" si="4">J22</f>
        <v>1</v>
      </c>
      <c r="L22" s="86">
        <f t="shared" si="4"/>
        <v>1</v>
      </c>
      <c r="M22" s="86">
        <f t="shared" si="4"/>
        <v>1</v>
      </c>
      <c r="N22" s="86">
        <f t="shared" si="4"/>
        <v>1</v>
      </c>
      <c r="O22" s="86">
        <f t="shared" si="4"/>
        <v>1</v>
      </c>
      <c r="P22" s="86">
        <f t="shared" si="4"/>
        <v>1</v>
      </c>
      <c r="Q22" s="86">
        <f t="shared" si="4"/>
        <v>1</v>
      </c>
      <c r="R22" s="86">
        <f t="shared" si="4"/>
        <v>1</v>
      </c>
      <c r="S22" s="86">
        <f t="shared" si="4"/>
        <v>1</v>
      </c>
      <c r="T22" s="86">
        <f t="shared" si="4"/>
        <v>1</v>
      </c>
      <c r="U22" s="86">
        <f t="shared" si="4"/>
        <v>1</v>
      </c>
      <c r="V22" s="93"/>
    </row>
    <row r="23" spans="1:22" x14ac:dyDescent="0.25">
      <c r="A23" s="27"/>
      <c r="B23" s="28" t="s">
        <v>23</v>
      </c>
      <c r="C23" s="28" t="s">
        <v>23</v>
      </c>
      <c r="D23" s="29" t="s">
        <v>252</v>
      </c>
      <c r="E23" s="4" t="s">
        <v>412</v>
      </c>
      <c r="F23" s="30" t="s">
        <v>46</v>
      </c>
      <c r="G23" s="31">
        <v>73</v>
      </c>
      <c r="H23" s="70">
        <v>94.6</v>
      </c>
      <c r="I23" s="23">
        <f t="shared" si="3"/>
        <v>82869.599999999991</v>
      </c>
      <c r="J23" s="86">
        <v>1</v>
      </c>
      <c r="K23" s="86">
        <f t="shared" si="4"/>
        <v>1</v>
      </c>
      <c r="L23" s="86">
        <f t="shared" si="4"/>
        <v>1</v>
      </c>
      <c r="M23" s="86">
        <f t="shared" si="4"/>
        <v>1</v>
      </c>
      <c r="N23" s="86">
        <f t="shared" si="4"/>
        <v>1</v>
      </c>
      <c r="O23" s="86">
        <f t="shared" si="4"/>
        <v>1</v>
      </c>
      <c r="P23" s="86">
        <f t="shared" si="4"/>
        <v>1</v>
      </c>
      <c r="Q23" s="86">
        <f t="shared" si="4"/>
        <v>1</v>
      </c>
      <c r="R23" s="86">
        <f t="shared" si="4"/>
        <v>1</v>
      </c>
      <c r="S23" s="86">
        <f t="shared" si="4"/>
        <v>1</v>
      </c>
      <c r="T23" s="86">
        <f t="shared" si="4"/>
        <v>1</v>
      </c>
      <c r="U23" s="86">
        <f t="shared" si="4"/>
        <v>1</v>
      </c>
      <c r="V23" s="93"/>
    </row>
    <row r="24" spans="1:22" x14ac:dyDescent="0.25">
      <c r="A24" s="27"/>
      <c r="B24" s="28" t="s">
        <v>24</v>
      </c>
      <c r="C24" s="28" t="s">
        <v>24</v>
      </c>
      <c r="D24" s="29" t="s">
        <v>253</v>
      </c>
      <c r="E24" s="4" t="s">
        <v>403</v>
      </c>
      <c r="F24" s="30" t="s">
        <v>5</v>
      </c>
      <c r="G24" s="31">
        <v>12</v>
      </c>
      <c r="H24" s="70">
        <v>2593.9499999999998</v>
      </c>
      <c r="I24" s="23">
        <f t="shared" si="3"/>
        <v>62254.799999999996</v>
      </c>
      <c r="J24" s="86"/>
      <c r="K24" s="86"/>
      <c r="L24" s="86"/>
      <c r="M24" s="86"/>
      <c r="N24" s="86">
        <v>6</v>
      </c>
      <c r="O24" s="86"/>
      <c r="P24" s="86"/>
      <c r="Q24" s="86"/>
      <c r="R24" s="86"/>
      <c r="S24" s="86">
        <v>6</v>
      </c>
      <c r="T24" s="86"/>
      <c r="U24" s="86"/>
      <c r="V24" s="93"/>
    </row>
    <row r="25" spans="1:22" x14ac:dyDescent="0.25">
      <c r="A25" s="27"/>
      <c r="B25" s="28" t="s">
        <v>25</v>
      </c>
      <c r="C25" s="28" t="s">
        <v>25</v>
      </c>
      <c r="D25" s="29" t="s">
        <v>254</v>
      </c>
      <c r="E25" s="4" t="s">
        <v>412</v>
      </c>
      <c r="F25" s="30" t="s">
        <v>46</v>
      </c>
      <c r="G25" s="31">
        <v>8</v>
      </c>
      <c r="H25" s="70">
        <v>273.38</v>
      </c>
      <c r="I25" s="23">
        <f t="shared" si="3"/>
        <v>26244.48</v>
      </c>
      <c r="J25" s="86">
        <v>1</v>
      </c>
      <c r="K25" s="86">
        <f t="shared" ref="K25:U26" si="5">J25</f>
        <v>1</v>
      </c>
      <c r="L25" s="86">
        <f t="shared" si="5"/>
        <v>1</v>
      </c>
      <c r="M25" s="86">
        <f t="shared" si="5"/>
        <v>1</v>
      </c>
      <c r="N25" s="86">
        <f t="shared" si="5"/>
        <v>1</v>
      </c>
      <c r="O25" s="86">
        <f t="shared" si="5"/>
        <v>1</v>
      </c>
      <c r="P25" s="86">
        <f t="shared" si="5"/>
        <v>1</v>
      </c>
      <c r="Q25" s="86">
        <f t="shared" si="5"/>
        <v>1</v>
      </c>
      <c r="R25" s="86">
        <f t="shared" si="5"/>
        <v>1</v>
      </c>
      <c r="S25" s="86">
        <f t="shared" si="5"/>
        <v>1</v>
      </c>
      <c r="T25" s="86">
        <f t="shared" si="5"/>
        <v>1</v>
      </c>
      <c r="U25" s="86">
        <f t="shared" si="5"/>
        <v>1</v>
      </c>
      <c r="V25" s="93"/>
    </row>
    <row r="26" spans="1:22" x14ac:dyDescent="0.25">
      <c r="A26" s="27"/>
      <c r="B26" s="28" t="s">
        <v>26</v>
      </c>
      <c r="C26" s="28" t="s">
        <v>26</v>
      </c>
      <c r="D26" s="29" t="s">
        <v>255</v>
      </c>
      <c r="E26" s="4" t="s">
        <v>412</v>
      </c>
      <c r="F26" s="30" t="s">
        <v>46</v>
      </c>
      <c r="G26" s="31">
        <v>87</v>
      </c>
      <c r="H26" s="70">
        <v>178.02</v>
      </c>
      <c r="I26" s="23">
        <f t="shared" si="3"/>
        <v>185852.88</v>
      </c>
      <c r="J26" s="86">
        <v>1</v>
      </c>
      <c r="K26" s="86">
        <f t="shared" si="5"/>
        <v>1</v>
      </c>
      <c r="L26" s="86">
        <f t="shared" si="5"/>
        <v>1</v>
      </c>
      <c r="M26" s="86">
        <f t="shared" si="5"/>
        <v>1</v>
      </c>
      <c r="N26" s="86">
        <f t="shared" si="5"/>
        <v>1</v>
      </c>
      <c r="O26" s="86">
        <f t="shared" si="5"/>
        <v>1</v>
      </c>
      <c r="P26" s="86">
        <f t="shared" si="5"/>
        <v>1</v>
      </c>
      <c r="Q26" s="86">
        <f t="shared" si="5"/>
        <v>1</v>
      </c>
      <c r="R26" s="86">
        <f t="shared" si="5"/>
        <v>1</v>
      </c>
      <c r="S26" s="86">
        <f t="shared" si="5"/>
        <v>1</v>
      </c>
      <c r="T26" s="86">
        <f t="shared" si="5"/>
        <v>1</v>
      </c>
      <c r="U26" s="86">
        <f t="shared" si="5"/>
        <v>1</v>
      </c>
      <c r="V26" s="93"/>
    </row>
    <row r="27" spans="1:22" x14ac:dyDescent="0.25">
      <c r="A27" s="27"/>
      <c r="B27" s="28" t="s">
        <v>27</v>
      </c>
      <c r="C27" s="28" t="s">
        <v>27</v>
      </c>
      <c r="D27" s="29" t="s">
        <v>256</v>
      </c>
      <c r="E27" s="4" t="s">
        <v>412</v>
      </c>
      <c r="F27" s="30" t="s">
        <v>49</v>
      </c>
      <c r="G27" s="31">
        <v>6</v>
      </c>
      <c r="H27" s="70">
        <v>610.34</v>
      </c>
      <c r="I27" s="23">
        <f t="shared" si="3"/>
        <v>14648.16</v>
      </c>
      <c r="J27" s="86"/>
      <c r="K27" s="86">
        <v>4</v>
      </c>
      <c r="L27" s="86"/>
      <c r="M27" s="86"/>
      <c r="N27" s="86">
        <v>4</v>
      </c>
      <c r="O27" s="86"/>
      <c r="P27" s="86"/>
      <c r="Q27" s="86">
        <v>4</v>
      </c>
      <c r="R27" s="86"/>
      <c r="S27" s="86"/>
      <c r="T27" s="86">
        <v>4</v>
      </c>
      <c r="U27" s="86"/>
      <c r="V27" s="93"/>
    </row>
    <row r="28" spans="1:22" x14ac:dyDescent="0.25">
      <c r="A28" s="27"/>
      <c r="B28" s="28" t="s">
        <v>28</v>
      </c>
      <c r="C28" s="28" t="s">
        <v>28</v>
      </c>
      <c r="D28" s="29" t="s">
        <v>257</v>
      </c>
      <c r="E28" s="4" t="s">
        <v>412</v>
      </c>
      <c r="F28" s="30" t="s">
        <v>46</v>
      </c>
      <c r="G28" s="31">
        <v>43</v>
      </c>
      <c r="H28" s="70">
        <v>45.78</v>
      </c>
      <c r="I28" s="23">
        <f t="shared" si="3"/>
        <v>23622.48</v>
      </c>
      <c r="J28" s="86">
        <v>1</v>
      </c>
      <c r="K28" s="86">
        <f t="shared" ref="K28:U34" si="6">J28</f>
        <v>1</v>
      </c>
      <c r="L28" s="86">
        <f t="shared" si="6"/>
        <v>1</v>
      </c>
      <c r="M28" s="86">
        <f t="shared" si="6"/>
        <v>1</v>
      </c>
      <c r="N28" s="86">
        <f t="shared" si="6"/>
        <v>1</v>
      </c>
      <c r="O28" s="86">
        <f t="shared" si="6"/>
        <v>1</v>
      </c>
      <c r="P28" s="86">
        <f t="shared" si="6"/>
        <v>1</v>
      </c>
      <c r="Q28" s="86">
        <f t="shared" si="6"/>
        <v>1</v>
      </c>
      <c r="R28" s="86">
        <f t="shared" si="6"/>
        <v>1</v>
      </c>
      <c r="S28" s="86">
        <f t="shared" si="6"/>
        <v>1</v>
      </c>
      <c r="T28" s="86">
        <f t="shared" si="6"/>
        <v>1</v>
      </c>
      <c r="U28" s="86">
        <f t="shared" si="6"/>
        <v>1</v>
      </c>
      <c r="V28" s="93"/>
    </row>
    <row r="29" spans="1:22" x14ac:dyDescent="0.25">
      <c r="A29" s="27"/>
      <c r="B29" s="28" t="s">
        <v>29</v>
      </c>
      <c r="C29" s="28" t="s">
        <v>29</v>
      </c>
      <c r="D29" s="29" t="s">
        <v>258</v>
      </c>
      <c r="E29" s="4" t="s">
        <v>412</v>
      </c>
      <c r="F29" s="30" t="s">
        <v>446</v>
      </c>
      <c r="G29" s="31">
        <v>844</v>
      </c>
      <c r="H29" s="70">
        <v>2.98</v>
      </c>
      <c r="I29" s="23">
        <f t="shared" si="3"/>
        <v>60362.879999999997</v>
      </c>
      <c r="J29" s="86">
        <v>2</v>
      </c>
      <c r="K29" s="86">
        <f t="shared" si="6"/>
        <v>2</v>
      </c>
      <c r="L29" s="86">
        <f t="shared" si="6"/>
        <v>2</v>
      </c>
      <c r="M29" s="86">
        <f t="shared" si="6"/>
        <v>2</v>
      </c>
      <c r="N29" s="86">
        <f t="shared" si="6"/>
        <v>2</v>
      </c>
      <c r="O29" s="86">
        <f t="shared" si="6"/>
        <v>2</v>
      </c>
      <c r="P29" s="86">
        <f t="shared" si="6"/>
        <v>2</v>
      </c>
      <c r="Q29" s="86">
        <f t="shared" si="6"/>
        <v>2</v>
      </c>
      <c r="R29" s="86">
        <f t="shared" si="6"/>
        <v>2</v>
      </c>
      <c r="S29" s="86">
        <f t="shared" si="6"/>
        <v>2</v>
      </c>
      <c r="T29" s="86">
        <f t="shared" si="6"/>
        <v>2</v>
      </c>
      <c r="U29" s="86">
        <f t="shared" si="6"/>
        <v>2</v>
      </c>
      <c r="V29" s="93"/>
    </row>
    <row r="30" spans="1:22" x14ac:dyDescent="0.25">
      <c r="A30" s="7" t="s">
        <v>5</v>
      </c>
      <c r="B30" s="32" t="s">
        <v>30</v>
      </c>
      <c r="C30" s="32" t="s">
        <v>30</v>
      </c>
      <c r="D30" s="5" t="s">
        <v>31</v>
      </c>
      <c r="E30" s="6"/>
      <c r="F30" s="33"/>
      <c r="G30" s="34"/>
      <c r="H30" s="71"/>
      <c r="I30" s="35"/>
      <c r="J30" s="86">
        <f t="shared" si="2"/>
        <v>0</v>
      </c>
      <c r="K30" s="86">
        <f t="shared" si="6"/>
        <v>0</v>
      </c>
      <c r="L30" s="86">
        <f t="shared" si="6"/>
        <v>0</v>
      </c>
      <c r="M30" s="86">
        <f t="shared" si="6"/>
        <v>0</v>
      </c>
      <c r="N30" s="86">
        <f t="shared" si="6"/>
        <v>0</v>
      </c>
      <c r="O30" s="86">
        <f t="shared" si="6"/>
        <v>0</v>
      </c>
      <c r="P30" s="86">
        <f t="shared" si="6"/>
        <v>0</v>
      </c>
      <c r="Q30" s="86">
        <f t="shared" si="6"/>
        <v>0</v>
      </c>
      <c r="R30" s="86">
        <f t="shared" si="6"/>
        <v>0</v>
      </c>
      <c r="S30" s="86">
        <f t="shared" si="6"/>
        <v>0</v>
      </c>
      <c r="T30" s="86">
        <f t="shared" si="6"/>
        <v>0</v>
      </c>
      <c r="U30" s="86">
        <f t="shared" si="6"/>
        <v>0</v>
      </c>
      <c r="V30" s="93"/>
    </row>
    <row r="31" spans="1:22" ht="25.9" customHeight="1" x14ac:dyDescent="0.25">
      <c r="A31" s="27"/>
      <c r="B31" s="28" t="s">
        <v>32</v>
      </c>
      <c r="C31" s="28" t="s">
        <v>32</v>
      </c>
      <c r="D31" s="29" t="s">
        <v>259</v>
      </c>
      <c r="E31" s="4" t="s">
        <v>412</v>
      </c>
      <c r="F31" s="30" t="s">
        <v>446</v>
      </c>
      <c r="G31" s="31">
        <v>755</v>
      </c>
      <c r="H31" s="70">
        <v>54.74</v>
      </c>
      <c r="I31" s="23">
        <f>F31*G31*H31</f>
        <v>991888.8</v>
      </c>
      <c r="J31" s="86">
        <v>2</v>
      </c>
      <c r="K31" s="86">
        <f t="shared" si="6"/>
        <v>2</v>
      </c>
      <c r="L31" s="86">
        <f t="shared" si="6"/>
        <v>2</v>
      </c>
      <c r="M31" s="86">
        <f t="shared" si="6"/>
        <v>2</v>
      </c>
      <c r="N31" s="86">
        <f t="shared" si="6"/>
        <v>2</v>
      </c>
      <c r="O31" s="86">
        <f t="shared" si="6"/>
        <v>2</v>
      </c>
      <c r="P31" s="86">
        <f t="shared" si="6"/>
        <v>2</v>
      </c>
      <c r="Q31" s="86">
        <f t="shared" si="6"/>
        <v>2</v>
      </c>
      <c r="R31" s="86">
        <f t="shared" si="6"/>
        <v>2</v>
      </c>
      <c r="S31" s="86">
        <f t="shared" si="6"/>
        <v>2</v>
      </c>
      <c r="T31" s="86">
        <f t="shared" si="6"/>
        <v>2</v>
      </c>
      <c r="U31" s="86">
        <f t="shared" si="6"/>
        <v>2</v>
      </c>
      <c r="V31" s="93"/>
    </row>
    <row r="32" spans="1:22" x14ac:dyDescent="0.25">
      <c r="A32" s="27"/>
      <c r="B32" s="28" t="s">
        <v>33</v>
      </c>
      <c r="C32" s="28" t="s">
        <v>33</v>
      </c>
      <c r="D32" s="29" t="s">
        <v>260</v>
      </c>
      <c r="E32" s="4" t="s">
        <v>412</v>
      </c>
      <c r="F32" s="30" t="s">
        <v>3</v>
      </c>
      <c r="G32" s="31">
        <v>430</v>
      </c>
      <c r="H32" s="70">
        <v>24.88</v>
      </c>
      <c r="I32" s="23">
        <f>F32*G32*H32</f>
        <v>10698.4</v>
      </c>
      <c r="J32" s="86">
        <v>0</v>
      </c>
      <c r="K32" s="86">
        <f t="shared" si="6"/>
        <v>0</v>
      </c>
      <c r="L32" s="86">
        <v>1</v>
      </c>
      <c r="M32" s="86"/>
      <c r="N32" s="86"/>
      <c r="O32" s="86"/>
      <c r="P32" s="86"/>
      <c r="Q32" s="86"/>
      <c r="R32" s="86"/>
      <c r="S32" s="86"/>
      <c r="T32" s="86"/>
      <c r="U32" s="86">
        <f>L32</f>
        <v>1</v>
      </c>
      <c r="V32" s="93"/>
    </row>
    <row r="33" spans="1:22" x14ac:dyDescent="0.25">
      <c r="A33" s="27"/>
      <c r="B33" s="28" t="s">
        <v>34</v>
      </c>
      <c r="C33" s="28" t="s">
        <v>34</v>
      </c>
      <c r="D33" s="29" t="s">
        <v>240</v>
      </c>
      <c r="E33" s="4" t="s">
        <v>412</v>
      </c>
      <c r="F33" s="30" t="s">
        <v>49</v>
      </c>
      <c r="G33" s="31">
        <v>170</v>
      </c>
      <c r="H33" s="70">
        <v>187.68</v>
      </c>
      <c r="I33" s="23">
        <f>F33*G33*H33</f>
        <v>127622.40000000001</v>
      </c>
      <c r="J33" s="86">
        <v>2</v>
      </c>
      <c r="K33" s="86">
        <f t="shared" si="6"/>
        <v>2</v>
      </c>
      <c r="L33" s="86">
        <v>0</v>
      </c>
      <c r="M33" s="86"/>
      <c r="N33" s="86"/>
      <c r="O33" s="86"/>
      <c r="P33" s="86"/>
      <c r="Q33" s="86"/>
      <c r="R33" s="86"/>
      <c r="S33" s="86"/>
      <c r="T33" s="86"/>
      <c r="U33" s="86">
        <f>L33</f>
        <v>0</v>
      </c>
      <c r="V33" s="93"/>
    </row>
    <row r="34" spans="1:22" x14ac:dyDescent="0.25">
      <c r="A34" s="7" t="s">
        <v>5</v>
      </c>
      <c r="B34" s="32" t="s">
        <v>35</v>
      </c>
      <c r="C34" s="32" t="s">
        <v>35</v>
      </c>
      <c r="D34" s="5" t="s">
        <v>36</v>
      </c>
      <c r="E34" s="6"/>
      <c r="F34" s="33"/>
      <c r="G34" s="34"/>
      <c r="H34" s="71"/>
      <c r="I34" s="35"/>
      <c r="J34" s="86">
        <f t="shared" si="2"/>
        <v>0</v>
      </c>
      <c r="K34" s="86">
        <f t="shared" si="6"/>
        <v>0</v>
      </c>
      <c r="L34" s="86">
        <f t="shared" si="6"/>
        <v>0</v>
      </c>
      <c r="M34" s="86">
        <f t="shared" si="6"/>
        <v>0</v>
      </c>
      <c r="N34" s="86">
        <f t="shared" si="6"/>
        <v>0</v>
      </c>
      <c r="O34" s="86">
        <f t="shared" si="6"/>
        <v>0</v>
      </c>
      <c r="P34" s="86">
        <f t="shared" si="6"/>
        <v>0</v>
      </c>
      <c r="Q34" s="86">
        <f t="shared" si="6"/>
        <v>0</v>
      </c>
      <c r="R34" s="86">
        <f t="shared" si="6"/>
        <v>0</v>
      </c>
      <c r="S34" s="86">
        <f t="shared" si="6"/>
        <v>0</v>
      </c>
      <c r="T34" s="86">
        <f t="shared" si="6"/>
        <v>0</v>
      </c>
      <c r="U34" s="86">
        <f t="shared" si="6"/>
        <v>0</v>
      </c>
      <c r="V34" s="93"/>
    </row>
    <row r="35" spans="1:22" ht="22.5" x14ac:dyDescent="0.25">
      <c r="A35" s="27"/>
      <c r="B35" s="28" t="s">
        <v>37</v>
      </c>
      <c r="C35" s="28" t="s">
        <v>37</v>
      </c>
      <c r="D35" s="29" t="s">
        <v>261</v>
      </c>
      <c r="E35" s="4" t="s">
        <v>398</v>
      </c>
      <c r="F35" s="84" t="s">
        <v>447</v>
      </c>
      <c r="G35" s="31"/>
      <c r="H35" s="70"/>
      <c r="I35" s="2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93"/>
    </row>
    <row r="36" spans="1:22" x14ac:dyDescent="0.25">
      <c r="A36" s="27"/>
      <c r="B36" s="28" t="s">
        <v>38</v>
      </c>
      <c r="C36" s="28" t="s">
        <v>38</v>
      </c>
      <c r="D36" s="29" t="s">
        <v>262</v>
      </c>
      <c r="E36" s="4" t="s">
        <v>403</v>
      </c>
      <c r="F36" s="30" t="s">
        <v>5</v>
      </c>
      <c r="G36" s="31">
        <v>8</v>
      </c>
      <c r="H36" s="70">
        <v>1716.58</v>
      </c>
      <c r="I36" s="23">
        <f>F36*G36*H36</f>
        <v>27465.279999999999</v>
      </c>
      <c r="J36" s="86"/>
      <c r="K36" s="86"/>
      <c r="L36" s="86"/>
      <c r="M36" s="86">
        <v>1</v>
      </c>
      <c r="N36" s="86"/>
      <c r="O36" s="86"/>
      <c r="P36" s="86"/>
      <c r="Q36" s="86"/>
      <c r="R36" s="86"/>
      <c r="S36" s="86"/>
      <c r="T36" s="86">
        <v>1</v>
      </c>
      <c r="U36" s="86"/>
      <c r="V36" s="93"/>
    </row>
    <row r="37" spans="1:22" x14ac:dyDescent="0.25">
      <c r="A37" s="27"/>
      <c r="B37" s="28" t="s">
        <v>39</v>
      </c>
      <c r="C37" s="28" t="s">
        <v>39</v>
      </c>
      <c r="D37" s="29" t="s">
        <v>263</v>
      </c>
      <c r="E37" s="4" t="s">
        <v>412</v>
      </c>
      <c r="F37" s="30" t="s">
        <v>5</v>
      </c>
      <c r="G37" s="31">
        <v>1030</v>
      </c>
      <c r="H37" s="70">
        <v>54.74</v>
      </c>
      <c r="I37" s="23">
        <f t="shared" ref="I37:I40" si="7">F37*G37*H37</f>
        <v>112764.40000000001</v>
      </c>
      <c r="J37" s="86"/>
      <c r="K37" s="86"/>
      <c r="L37" s="86">
        <v>1</v>
      </c>
      <c r="M37" s="86"/>
      <c r="N37" s="86"/>
      <c r="O37" s="86"/>
      <c r="P37" s="86"/>
      <c r="Q37" s="86">
        <v>1</v>
      </c>
      <c r="R37" s="86"/>
      <c r="S37" s="86"/>
      <c r="T37" s="86"/>
      <c r="U37" s="86"/>
      <c r="V37" s="93"/>
    </row>
    <row r="38" spans="1:22" x14ac:dyDescent="0.25">
      <c r="A38" s="27"/>
      <c r="B38" s="28" t="s">
        <v>40</v>
      </c>
      <c r="C38" s="28" t="s">
        <v>40</v>
      </c>
      <c r="D38" s="29" t="s">
        <v>264</v>
      </c>
      <c r="E38" s="4" t="s">
        <v>403</v>
      </c>
      <c r="F38" s="30" t="s">
        <v>445</v>
      </c>
      <c r="G38" s="31"/>
      <c r="H38" s="70"/>
      <c r="I38" s="23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93"/>
    </row>
    <row r="39" spans="1:22" x14ac:dyDescent="0.25">
      <c r="A39" s="27"/>
      <c r="B39" s="28" t="s">
        <v>41</v>
      </c>
      <c r="C39" s="28" t="s">
        <v>41</v>
      </c>
      <c r="D39" s="29" t="s">
        <v>265</v>
      </c>
      <c r="E39" s="4" t="s">
        <v>403</v>
      </c>
      <c r="F39" s="30" t="s">
        <v>3</v>
      </c>
      <c r="G39" s="31">
        <v>1</v>
      </c>
      <c r="H39" s="70">
        <v>1500</v>
      </c>
      <c r="I39" s="23">
        <f t="shared" si="7"/>
        <v>1500</v>
      </c>
      <c r="J39" s="86">
        <f t="shared" si="2"/>
        <v>8.3333333333333329E-2</v>
      </c>
      <c r="K39" s="86">
        <f t="shared" ref="K39:U41" si="8">J39</f>
        <v>8.3333333333333329E-2</v>
      </c>
      <c r="L39" s="86">
        <f t="shared" si="8"/>
        <v>8.3333333333333329E-2</v>
      </c>
      <c r="M39" s="86">
        <f t="shared" si="8"/>
        <v>8.3333333333333329E-2</v>
      </c>
      <c r="N39" s="86">
        <f t="shared" si="8"/>
        <v>8.3333333333333329E-2</v>
      </c>
      <c r="O39" s="86">
        <v>1</v>
      </c>
      <c r="P39" s="86">
        <v>0</v>
      </c>
      <c r="Q39" s="86">
        <f t="shared" si="8"/>
        <v>0</v>
      </c>
      <c r="R39" s="86">
        <f t="shared" si="8"/>
        <v>0</v>
      </c>
      <c r="S39" s="86">
        <f t="shared" si="8"/>
        <v>0</v>
      </c>
      <c r="T39" s="86">
        <f t="shared" si="8"/>
        <v>0</v>
      </c>
      <c r="U39" s="86">
        <f t="shared" si="8"/>
        <v>0</v>
      </c>
      <c r="V39" s="93"/>
    </row>
    <row r="40" spans="1:22" ht="25.5" x14ac:dyDescent="0.25">
      <c r="A40" s="27"/>
      <c r="B40" s="28" t="s">
        <v>42</v>
      </c>
      <c r="C40" s="28" t="s">
        <v>42</v>
      </c>
      <c r="D40" s="29" t="s">
        <v>43</v>
      </c>
      <c r="E40" s="33" t="s">
        <v>403</v>
      </c>
      <c r="F40" s="33"/>
      <c r="G40" s="34"/>
      <c r="H40" s="71"/>
      <c r="I40" s="33">
        <f t="shared" si="7"/>
        <v>0</v>
      </c>
      <c r="J40" s="86">
        <f t="shared" si="2"/>
        <v>0</v>
      </c>
      <c r="K40" s="86">
        <f t="shared" si="8"/>
        <v>0</v>
      </c>
      <c r="L40" s="86">
        <f t="shared" si="8"/>
        <v>0</v>
      </c>
      <c r="M40" s="86">
        <f t="shared" si="8"/>
        <v>0</v>
      </c>
      <c r="N40" s="86">
        <f t="shared" si="8"/>
        <v>0</v>
      </c>
      <c r="O40" s="86">
        <f t="shared" si="8"/>
        <v>0</v>
      </c>
      <c r="P40" s="86">
        <f t="shared" si="8"/>
        <v>0</v>
      </c>
      <c r="Q40" s="86">
        <f t="shared" si="8"/>
        <v>0</v>
      </c>
      <c r="R40" s="86">
        <f t="shared" si="8"/>
        <v>0</v>
      </c>
      <c r="S40" s="86">
        <f t="shared" si="8"/>
        <v>0</v>
      </c>
      <c r="T40" s="86">
        <f t="shared" si="8"/>
        <v>0</v>
      </c>
      <c r="U40" s="86">
        <f t="shared" si="8"/>
        <v>0</v>
      </c>
      <c r="V40" s="93"/>
    </row>
    <row r="41" spans="1:22" x14ac:dyDescent="0.25">
      <c r="A41" s="19" t="s">
        <v>5</v>
      </c>
      <c r="B41" s="20" t="s">
        <v>44</v>
      </c>
      <c r="C41" s="20" t="s">
        <v>44</v>
      </c>
      <c r="D41" s="2" t="s">
        <v>45</v>
      </c>
      <c r="E41" s="36"/>
      <c r="F41" s="37"/>
      <c r="G41" s="38"/>
      <c r="H41" s="74"/>
      <c r="I41" s="26"/>
      <c r="J41" s="86">
        <f t="shared" si="2"/>
        <v>0</v>
      </c>
      <c r="K41" s="86">
        <f t="shared" si="8"/>
        <v>0</v>
      </c>
      <c r="L41" s="86">
        <f t="shared" si="8"/>
        <v>0</v>
      </c>
      <c r="M41" s="86">
        <f t="shared" si="8"/>
        <v>0</v>
      </c>
      <c r="N41" s="86">
        <f t="shared" si="8"/>
        <v>0</v>
      </c>
      <c r="O41" s="86">
        <f t="shared" si="8"/>
        <v>0</v>
      </c>
      <c r="P41" s="86">
        <f t="shared" si="8"/>
        <v>0</v>
      </c>
      <c r="Q41" s="86">
        <f t="shared" si="8"/>
        <v>0</v>
      </c>
      <c r="R41" s="86">
        <f t="shared" si="8"/>
        <v>0</v>
      </c>
      <c r="S41" s="86">
        <f t="shared" si="8"/>
        <v>0</v>
      </c>
      <c r="T41" s="86">
        <f t="shared" si="8"/>
        <v>0</v>
      </c>
      <c r="U41" s="86">
        <f t="shared" si="8"/>
        <v>0</v>
      </c>
      <c r="V41" s="93"/>
    </row>
    <row r="42" spans="1:22" x14ac:dyDescent="0.25">
      <c r="A42" s="27"/>
      <c r="B42" s="28" t="s">
        <v>47</v>
      </c>
      <c r="C42" s="28" t="s">
        <v>47</v>
      </c>
      <c r="D42" s="29" t="s">
        <v>266</v>
      </c>
      <c r="E42" s="4"/>
      <c r="F42" s="30" t="s">
        <v>445</v>
      </c>
      <c r="G42" s="31"/>
      <c r="H42" s="70"/>
      <c r="I42" s="23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93"/>
    </row>
    <row r="43" spans="1:22" x14ac:dyDescent="0.25">
      <c r="A43" s="27"/>
      <c r="B43" s="28" t="s">
        <v>48</v>
      </c>
      <c r="C43" s="28" t="s">
        <v>48</v>
      </c>
      <c r="D43" s="29" t="s">
        <v>267</v>
      </c>
      <c r="E43" s="100" t="s">
        <v>403</v>
      </c>
      <c r="F43" s="102" t="s">
        <v>46</v>
      </c>
      <c r="G43" s="103">
        <v>4</v>
      </c>
      <c r="H43" s="99">
        <v>7500</v>
      </c>
      <c r="I43" s="23">
        <f t="shared" ref="I43" si="9">F43*G43*H43</f>
        <v>360000</v>
      </c>
      <c r="J43" s="86">
        <v>1</v>
      </c>
      <c r="K43" s="96">
        <f>J43</f>
        <v>1</v>
      </c>
      <c r="L43" s="96">
        <f t="shared" ref="L43:U43" si="10">K43</f>
        <v>1</v>
      </c>
      <c r="M43" s="96">
        <f t="shared" si="10"/>
        <v>1</v>
      </c>
      <c r="N43" s="96">
        <f t="shared" si="10"/>
        <v>1</v>
      </c>
      <c r="O43" s="96">
        <f t="shared" si="10"/>
        <v>1</v>
      </c>
      <c r="P43" s="96">
        <f t="shared" si="10"/>
        <v>1</v>
      </c>
      <c r="Q43" s="96">
        <f t="shared" si="10"/>
        <v>1</v>
      </c>
      <c r="R43" s="96">
        <f t="shared" si="10"/>
        <v>1</v>
      </c>
      <c r="S43" s="96">
        <f t="shared" si="10"/>
        <v>1</v>
      </c>
      <c r="T43" s="96">
        <f t="shared" si="10"/>
        <v>1</v>
      </c>
      <c r="U43" s="96">
        <f t="shared" si="10"/>
        <v>1</v>
      </c>
      <c r="V43" s="93"/>
    </row>
    <row r="44" spans="1:22" x14ac:dyDescent="0.25">
      <c r="A44" s="19" t="s">
        <v>3</v>
      </c>
      <c r="B44" s="20" t="s">
        <v>49</v>
      </c>
      <c r="C44" s="20" t="s">
        <v>49</v>
      </c>
      <c r="D44" s="2" t="s">
        <v>50</v>
      </c>
      <c r="E44" s="36"/>
      <c r="F44" s="37"/>
      <c r="G44" s="38"/>
      <c r="H44" s="74"/>
      <c r="I44" s="87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93"/>
    </row>
    <row r="45" spans="1:22" ht="25.5" x14ac:dyDescent="0.25">
      <c r="A45" s="19" t="s">
        <v>5</v>
      </c>
      <c r="B45" s="20" t="s">
        <v>51</v>
      </c>
      <c r="C45" s="20" t="s">
        <v>51</v>
      </c>
      <c r="D45" s="2" t="s">
        <v>52</v>
      </c>
      <c r="E45" s="36"/>
      <c r="F45" s="37"/>
      <c r="G45" s="38"/>
      <c r="H45" s="74"/>
      <c r="I45" s="26"/>
      <c r="J45" s="86">
        <f t="shared" si="2"/>
        <v>0</v>
      </c>
      <c r="K45" s="86">
        <f t="shared" ref="K45:U46" si="11">J45</f>
        <v>0</v>
      </c>
      <c r="L45" s="86">
        <f t="shared" si="11"/>
        <v>0</v>
      </c>
      <c r="M45" s="86">
        <f t="shared" si="11"/>
        <v>0</v>
      </c>
      <c r="N45" s="86">
        <f t="shared" si="11"/>
        <v>0</v>
      </c>
      <c r="O45" s="86">
        <f t="shared" si="11"/>
        <v>0</v>
      </c>
      <c r="P45" s="86">
        <f t="shared" si="11"/>
        <v>0</v>
      </c>
      <c r="Q45" s="86">
        <f t="shared" si="11"/>
        <v>0</v>
      </c>
      <c r="R45" s="86">
        <f t="shared" si="11"/>
        <v>0</v>
      </c>
      <c r="S45" s="86">
        <f t="shared" si="11"/>
        <v>0</v>
      </c>
      <c r="T45" s="86">
        <f t="shared" si="11"/>
        <v>0</v>
      </c>
      <c r="U45" s="86">
        <f t="shared" si="11"/>
        <v>0</v>
      </c>
      <c r="V45" s="93"/>
    </row>
    <row r="46" spans="1:22" x14ac:dyDescent="0.25">
      <c r="A46" s="27"/>
      <c r="B46" s="32" t="s">
        <v>53</v>
      </c>
      <c r="C46" s="32" t="s">
        <v>53</v>
      </c>
      <c r="D46" s="5" t="s">
        <v>54</v>
      </c>
      <c r="E46" s="6"/>
      <c r="F46" s="33"/>
      <c r="G46" s="34"/>
      <c r="H46" s="71"/>
      <c r="I46" s="35"/>
      <c r="J46" s="86">
        <f t="shared" si="2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6">
        <f t="shared" si="11"/>
        <v>0</v>
      </c>
      <c r="O46" s="86">
        <f t="shared" si="11"/>
        <v>0</v>
      </c>
      <c r="P46" s="86">
        <f t="shared" si="11"/>
        <v>0</v>
      </c>
      <c r="Q46" s="86">
        <f t="shared" si="11"/>
        <v>0</v>
      </c>
      <c r="R46" s="86">
        <f t="shared" si="11"/>
        <v>0</v>
      </c>
      <c r="S46" s="86">
        <f t="shared" si="11"/>
        <v>0</v>
      </c>
      <c r="T46" s="86">
        <f t="shared" si="11"/>
        <v>0</v>
      </c>
      <c r="U46" s="86">
        <f t="shared" si="11"/>
        <v>0</v>
      </c>
      <c r="V46" s="93"/>
    </row>
    <row r="47" spans="1:22" ht="22.5" x14ac:dyDescent="0.25">
      <c r="A47" s="27"/>
      <c r="B47" s="28" t="s">
        <v>55</v>
      </c>
      <c r="C47" s="28" t="s">
        <v>55</v>
      </c>
      <c r="D47" s="29" t="s">
        <v>268</v>
      </c>
      <c r="E47" s="4" t="s">
        <v>412</v>
      </c>
      <c r="F47" s="84" t="s">
        <v>448</v>
      </c>
      <c r="G47" s="22"/>
      <c r="H47" s="72"/>
      <c r="I47" s="23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93"/>
    </row>
    <row r="48" spans="1:22" ht="22.5" x14ac:dyDescent="0.25">
      <c r="A48" s="27"/>
      <c r="B48" s="28" t="s">
        <v>56</v>
      </c>
      <c r="C48" s="28" t="s">
        <v>56</v>
      </c>
      <c r="D48" s="29" t="s">
        <v>269</v>
      </c>
      <c r="E48" s="4" t="s">
        <v>412</v>
      </c>
      <c r="F48" s="84" t="s">
        <v>448</v>
      </c>
      <c r="G48" s="22"/>
      <c r="H48" s="72"/>
      <c r="I48" s="2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93"/>
    </row>
    <row r="49" spans="1:22" ht="22.5" x14ac:dyDescent="0.25">
      <c r="A49" s="27"/>
      <c r="B49" s="28" t="s">
        <v>57</v>
      </c>
      <c r="C49" s="28" t="s">
        <v>57</v>
      </c>
      <c r="D49" s="29" t="s">
        <v>270</v>
      </c>
      <c r="E49" s="4" t="s">
        <v>412</v>
      </c>
      <c r="F49" s="84" t="s">
        <v>448</v>
      </c>
      <c r="G49" s="22"/>
      <c r="H49" s="72"/>
      <c r="I49" s="2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93"/>
    </row>
    <row r="50" spans="1:22" ht="22.5" x14ac:dyDescent="0.25">
      <c r="A50" s="27"/>
      <c r="B50" s="28" t="s">
        <v>58</v>
      </c>
      <c r="C50" s="28" t="s">
        <v>58</v>
      </c>
      <c r="D50" s="29" t="s">
        <v>271</v>
      </c>
      <c r="E50" s="4" t="s">
        <v>412</v>
      </c>
      <c r="F50" s="84" t="s">
        <v>448</v>
      </c>
      <c r="G50" s="22"/>
      <c r="H50" s="72"/>
      <c r="I50" s="23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93"/>
    </row>
    <row r="51" spans="1:22" x14ac:dyDescent="0.25">
      <c r="A51" s="27"/>
      <c r="B51" s="28" t="s">
        <v>59</v>
      </c>
      <c r="C51" s="28" t="s">
        <v>59</v>
      </c>
      <c r="D51" s="29" t="s">
        <v>60</v>
      </c>
      <c r="E51" s="6"/>
      <c r="F51" s="33"/>
      <c r="G51" s="34"/>
      <c r="H51" s="71"/>
      <c r="I51" s="23"/>
      <c r="J51" s="86">
        <f t="shared" si="2"/>
        <v>0</v>
      </c>
      <c r="K51" s="86">
        <f t="shared" ref="K51:U52" si="12">J51</f>
        <v>0</v>
      </c>
      <c r="L51" s="86">
        <f t="shared" si="12"/>
        <v>0</v>
      </c>
      <c r="M51" s="86">
        <f t="shared" si="12"/>
        <v>0</v>
      </c>
      <c r="N51" s="86">
        <f t="shared" si="12"/>
        <v>0</v>
      </c>
      <c r="O51" s="86">
        <f t="shared" si="12"/>
        <v>0</v>
      </c>
      <c r="P51" s="86">
        <f t="shared" si="12"/>
        <v>0</v>
      </c>
      <c r="Q51" s="86">
        <f t="shared" si="12"/>
        <v>0</v>
      </c>
      <c r="R51" s="86">
        <f t="shared" si="12"/>
        <v>0</v>
      </c>
      <c r="S51" s="86">
        <f t="shared" si="12"/>
        <v>0</v>
      </c>
      <c r="T51" s="86">
        <f t="shared" si="12"/>
        <v>0</v>
      </c>
      <c r="U51" s="86">
        <f t="shared" si="12"/>
        <v>0</v>
      </c>
      <c r="V51" s="93"/>
    </row>
    <row r="52" spans="1:22" x14ac:dyDescent="0.25">
      <c r="A52" s="27" t="s">
        <v>5</v>
      </c>
      <c r="B52" s="32" t="s">
        <v>61</v>
      </c>
      <c r="C52" s="32" t="s">
        <v>61</v>
      </c>
      <c r="D52" s="5" t="s">
        <v>62</v>
      </c>
      <c r="E52" s="6"/>
      <c r="F52" s="33"/>
      <c r="G52" s="34"/>
      <c r="H52" s="71"/>
      <c r="I52" s="35"/>
      <c r="J52" s="86">
        <f t="shared" si="2"/>
        <v>0</v>
      </c>
      <c r="K52" s="86">
        <f t="shared" si="12"/>
        <v>0</v>
      </c>
      <c r="L52" s="86">
        <f t="shared" si="12"/>
        <v>0</v>
      </c>
      <c r="M52" s="86">
        <f t="shared" si="12"/>
        <v>0</v>
      </c>
      <c r="N52" s="86">
        <f t="shared" si="12"/>
        <v>0</v>
      </c>
      <c r="O52" s="86">
        <f t="shared" si="12"/>
        <v>0</v>
      </c>
      <c r="P52" s="86">
        <f t="shared" si="12"/>
        <v>0</v>
      </c>
      <c r="Q52" s="86">
        <f t="shared" si="12"/>
        <v>0</v>
      </c>
      <c r="R52" s="86">
        <f t="shared" si="12"/>
        <v>0</v>
      </c>
      <c r="S52" s="86">
        <f t="shared" si="12"/>
        <v>0</v>
      </c>
      <c r="T52" s="86">
        <f t="shared" si="12"/>
        <v>0</v>
      </c>
      <c r="U52" s="86">
        <f t="shared" si="12"/>
        <v>0</v>
      </c>
      <c r="V52" s="93"/>
    </row>
    <row r="53" spans="1:22" ht="22.5" x14ac:dyDescent="0.25">
      <c r="A53" s="27"/>
      <c r="B53" s="28" t="s">
        <v>63</v>
      </c>
      <c r="C53" s="28" t="s">
        <v>63</v>
      </c>
      <c r="D53" s="29" t="s">
        <v>272</v>
      </c>
      <c r="E53" s="4" t="s">
        <v>412</v>
      </c>
      <c r="F53" s="84" t="s">
        <v>448</v>
      </c>
      <c r="G53" s="22"/>
      <c r="H53" s="72"/>
      <c r="I53" s="23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93"/>
    </row>
    <row r="54" spans="1:22" ht="22.5" x14ac:dyDescent="0.25">
      <c r="A54" s="27"/>
      <c r="B54" s="28" t="s">
        <v>64</v>
      </c>
      <c r="C54" s="28" t="s">
        <v>64</v>
      </c>
      <c r="D54" s="29" t="s">
        <v>273</v>
      </c>
      <c r="E54" s="4" t="s">
        <v>412</v>
      </c>
      <c r="F54" s="84" t="s">
        <v>448</v>
      </c>
      <c r="G54" s="22"/>
      <c r="H54" s="72"/>
      <c r="I54" s="23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93"/>
    </row>
    <row r="55" spans="1:22" ht="22.5" x14ac:dyDescent="0.25">
      <c r="A55" s="27"/>
      <c r="B55" s="28" t="s">
        <v>65</v>
      </c>
      <c r="C55" s="28" t="s">
        <v>65</v>
      </c>
      <c r="D55" s="29" t="s">
        <v>274</v>
      </c>
      <c r="E55" s="4" t="s">
        <v>412</v>
      </c>
      <c r="F55" s="84" t="s">
        <v>448</v>
      </c>
      <c r="G55" s="22"/>
      <c r="H55" s="72"/>
      <c r="I55" s="23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93"/>
    </row>
    <row r="56" spans="1:22" ht="22.5" x14ac:dyDescent="0.25">
      <c r="A56" s="27"/>
      <c r="B56" s="28" t="s">
        <v>66</v>
      </c>
      <c r="C56" s="28" t="s">
        <v>66</v>
      </c>
      <c r="D56" s="29" t="s">
        <v>275</v>
      </c>
      <c r="E56" s="4" t="s">
        <v>412</v>
      </c>
      <c r="F56" s="84" t="s">
        <v>448</v>
      </c>
      <c r="G56" s="22"/>
      <c r="H56" s="72"/>
      <c r="I56" s="23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93"/>
    </row>
    <row r="57" spans="1:22" ht="22.5" x14ac:dyDescent="0.25">
      <c r="A57" s="27"/>
      <c r="B57" s="28" t="s">
        <v>67</v>
      </c>
      <c r="C57" s="28" t="s">
        <v>67</v>
      </c>
      <c r="D57" s="29" t="s">
        <v>276</v>
      </c>
      <c r="E57" s="4" t="s">
        <v>412</v>
      </c>
      <c r="F57" s="84" t="s">
        <v>448</v>
      </c>
      <c r="G57" s="22"/>
      <c r="H57" s="72"/>
      <c r="I57" s="23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93"/>
    </row>
    <row r="58" spans="1:22" ht="22.5" x14ac:dyDescent="0.25">
      <c r="A58" s="27"/>
      <c r="B58" s="28" t="s">
        <v>68</v>
      </c>
      <c r="C58" s="28" t="s">
        <v>68</v>
      </c>
      <c r="D58" s="29" t="s">
        <v>277</v>
      </c>
      <c r="E58" s="4" t="s">
        <v>412</v>
      </c>
      <c r="F58" s="84" t="s">
        <v>448</v>
      </c>
      <c r="G58" s="22"/>
      <c r="H58" s="72"/>
      <c r="I58" s="23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93"/>
    </row>
    <row r="59" spans="1:22" ht="22.5" x14ac:dyDescent="0.25">
      <c r="A59" s="27"/>
      <c r="B59" s="28" t="s">
        <v>69</v>
      </c>
      <c r="C59" s="28" t="s">
        <v>69</v>
      </c>
      <c r="D59" s="29" t="s">
        <v>278</v>
      </c>
      <c r="E59" s="4" t="s">
        <v>412</v>
      </c>
      <c r="F59" s="84" t="s">
        <v>448</v>
      </c>
      <c r="G59" s="22"/>
      <c r="H59" s="72"/>
      <c r="I59" s="23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93"/>
    </row>
    <row r="60" spans="1:22" ht="22.5" x14ac:dyDescent="0.25">
      <c r="A60" s="27"/>
      <c r="B60" s="28" t="s">
        <v>70</v>
      </c>
      <c r="C60" s="28" t="s">
        <v>70</v>
      </c>
      <c r="D60" s="29" t="s">
        <v>279</v>
      </c>
      <c r="E60" s="4" t="s">
        <v>412</v>
      </c>
      <c r="F60" s="84" t="s">
        <v>448</v>
      </c>
      <c r="G60" s="22"/>
      <c r="H60" s="72"/>
      <c r="I60" s="23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93"/>
    </row>
    <row r="61" spans="1:22" ht="31.5" x14ac:dyDescent="0.25">
      <c r="A61" s="27"/>
      <c r="B61" s="28" t="s">
        <v>71</v>
      </c>
      <c r="C61" s="28" t="s">
        <v>71</v>
      </c>
      <c r="D61" s="29" t="s">
        <v>72</v>
      </c>
      <c r="E61" s="105" t="s">
        <v>412</v>
      </c>
      <c r="F61" s="101" t="s">
        <v>3</v>
      </c>
      <c r="G61" s="98">
        <v>4600</v>
      </c>
      <c r="H61" s="99">
        <f>187500/G61</f>
        <v>40.760869565217391</v>
      </c>
      <c r="I61" s="23">
        <f>F61*G61*H61</f>
        <v>187500</v>
      </c>
      <c r="J61" s="86"/>
      <c r="K61" s="86"/>
      <c r="L61" s="86"/>
      <c r="M61" s="86"/>
      <c r="N61" s="96">
        <v>1</v>
      </c>
      <c r="O61" s="86"/>
      <c r="P61" s="86"/>
      <c r="Q61" s="86"/>
      <c r="R61" s="86"/>
      <c r="S61" s="86"/>
      <c r="T61" s="86"/>
      <c r="U61" s="86"/>
      <c r="V61" s="93" t="s">
        <v>474</v>
      </c>
    </row>
    <row r="62" spans="1:22" x14ac:dyDescent="0.25">
      <c r="A62" s="27" t="s">
        <v>5</v>
      </c>
      <c r="B62" s="32" t="s">
        <v>73</v>
      </c>
      <c r="C62" s="32" t="s">
        <v>73</v>
      </c>
      <c r="D62" s="5" t="s">
        <v>74</v>
      </c>
      <c r="E62" s="6"/>
      <c r="F62" s="33"/>
      <c r="G62" s="34"/>
      <c r="H62" s="71"/>
      <c r="I62" s="35"/>
      <c r="J62" s="86">
        <f t="shared" si="2"/>
        <v>0</v>
      </c>
      <c r="K62" s="86">
        <f t="shared" ref="K61:U62" si="13">J62</f>
        <v>0</v>
      </c>
      <c r="L62" s="86">
        <f t="shared" si="13"/>
        <v>0</v>
      </c>
      <c r="M62" s="86">
        <f t="shared" si="13"/>
        <v>0</v>
      </c>
      <c r="N62" s="86">
        <f t="shared" si="13"/>
        <v>0</v>
      </c>
      <c r="O62" s="86">
        <f t="shared" si="13"/>
        <v>0</v>
      </c>
      <c r="P62" s="86">
        <f t="shared" si="13"/>
        <v>0</v>
      </c>
      <c r="Q62" s="86">
        <f t="shared" si="13"/>
        <v>0</v>
      </c>
      <c r="R62" s="86">
        <f t="shared" si="13"/>
        <v>0</v>
      </c>
      <c r="S62" s="86">
        <f t="shared" si="13"/>
        <v>0</v>
      </c>
      <c r="T62" s="86">
        <f t="shared" si="13"/>
        <v>0</v>
      </c>
      <c r="U62" s="86">
        <f t="shared" si="13"/>
        <v>0</v>
      </c>
      <c r="V62" s="93"/>
    </row>
    <row r="63" spans="1:22" x14ac:dyDescent="0.25">
      <c r="A63" s="27"/>
      <c r="B63" s="28" t="s">
        <v>75</v>
      </c>
      <c r="C63" s="28" t="s">
        <v>75</v>
      </c>
      <c r="D63" s="29" t="s">
        <v>280</v>
      </c>
      <c r="E63" s="4" t="s">
        <v>403</v>
      </c>
      <c r="F63" s="84" t="s">
        <v>445</v>
      </c>
      <c r="G63" s="22"/>
      <c r="H63" s="72"/>
      <c r="I63" s="23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93"/>
    </row>
    <row r="64" spans="1:22" ht="22.5" x14ac:dyDescent="0.25">
      <c r="A64" s="27"/>
      <c r="B64" s="28" t="s">
        <v>76</v>
      </c>
      <c r="C64" s="28" t="s">
        <v>76</v>
      </c>
      <c r="D64" s="29" t="s">
        <v>281</v>
      </c>
      <c r="E64" s="4" t="s">
        <v>403</v>
      </c>
      <c r="F64" s="84" t="s">
        <v>448</v>
      </c>
      <c r="G64" s="22"/>
      <c r="H64" s="72"/>
      <c r="I64" s="23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93"/>
    </row>
    <row r="65" spans="1:22" ht="22.5" x14ac:dyDescent="0.25">
      <c r="A65" s="27"/>
      <c r="B65" s="28" t="s">
        <v>77</v>
      </c>
      <c r="C65" s="28" t="s">
        <v>77</v>
      </c>
      <c r="D65" s="29" t="s">
        <v>282</v>
      </c>
      <c r="E65" s="4" t="s">
        <v>403</v>
      </c>
      <c r="F65" s="84" t="s">
        <v>448</v>
      </c>
      <c r="G65" s="22"/>
      <c r="H65" s="72"/>
      <c r="I65" s="23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93"/>
    </row>
    <row r="66" spans="1:22" x14ac:dyDescent="0.25">
      <c r="A66" s="27"/>
      <c r="B66" s="28" t="s">
        <v>78</v>
      </c>
      <c r="C66" s="28" t="s">
        <v>78</v>
      </c>
      <c r="D66" s="29" t="s">
        <v>79</v>
      </c>
      <c r="E66" s="6"/>
      <c r="F66" s="33"/>
      <c r="G66" s="34"/>
      <c r="H66" s="71"/>
      <c r="I66" s="23"/>
      <c r="J66" s="86">
        <f t="shared" si="2"/>
        <v>0</v>
      </c>
      <c r="K66" s="86">
        <f t="shared" ref="K66:U67" si="14">J66</f>
        <v>0</v>
      </c>
      <c r="L66" s="86">
        <f t="shared" si="14"/>
        <v>0</v>
      </c>
      <c r="M66" s="86">
        <f t="shared" si="14"/>
        <v>0</v>
      </c>
      <c r="N66" s="86">
        <f t="shared" si="14"/>
        <v>0</v>
      </c>
      <c r="O66" s="86">
        <f t="shared" si="14"/>
        <v>0</v>
      </c>
      <c r="P66" s="86">
        <f t="shared" si="14"/>
        <v>0</v>
      </c>
      <c r="Q66" s="86">
        <f t="shared" si="14"/>
        <v>0</v>
      </c>
      <c r="R66" s="86">
        <f t="shared" si="14"/>
        <v>0</v>
      </c>
      <c r="S66" s="86">
        <f t="shared" si="14"/>
        <v>0</v>
      </c>
      <c r="T66" s="86">
        <f t="shared" si="14"/>
        <v>0</v>
      </c>
      <c r="U66" s="86">
        <f t="shared" si="14"/>
        <v>0</v>
      </c>
      <c r="V66" s="93"/>
    </row>
    <row r="67" spans="1:22" x14ac:dyDescent="0.25">
      <c r="A67" s="27" t="s">
        <v>5</v>
      </c>
      <c r="B67" s="32" t="s">
        <v>80</v>
      </c>
      <c r="C67" s="32" t="s">
        <v>80</v>
      </c>
      <c r="D67" s="5" t="s">
        <v>81</v>
      </c>
      <c r="E67" s="6"/>
      <c r="F67" s="33"/>
      <c r="G67" s="34"/>
      <c r="H67" s="71"/>
      <c r="I67" s="35"/>
      <c r="J67" s="86">
        <f t="shared" si="2"/>
        <v>0</v>
      </c>
      <c r="K67" s="86">
        <f t="shared" si="14"/>
        <v>0</v>
      </c>
      <c r="L67" s="86">
        <f t="shared" si="14"/>
        <v>0</v>
      </c>
      <c r="M67" s="86">
        <f t="shared" si="14"/>
        <v>0</v>
      </c>
      <c r="N67" s="86">
        <f t="shared" si="14"/>
        <v>0</v>
      </c>
      <c r="O67" s="86">
        <f t="shared" si="14"/>
        <v>0</v>
      </c>
      <c r="P67" s="86">
        <f t="shared" si="14"/>
        <v>0</v>
      </c>
      <c r="Q67" s="86">
        <f t="shared" si="14"/>
        <v>0</v>
      </c>
      <c r="R67" s="86">
        <f t="shared" si="14"/>
        <v>0</v>
      </c>
      <c r="S67" s="86">
        <f t="shared" si="14"/>
        <v>0</v>
      </c>
      <c r="T67" s="86">
        <f t="shared" si="14"/>
        <v>0</v>
      </c>
      <c r="U67" s="86">
        <f t="shared" si="14"/>
        <v>0</v>
      </c>
      <c r="V67" s="93"/>
    </row>
    <row r="68" spans="1:22" x14ac:dyDescent="0.25">
      <c r="A68" s="27"/>
      <c r="B68" s="28" t="s">
        <v>82</v>
      </c>
      <c r="C68" s="28" t="s">
        <v>82</v>
      </c>
      <c r="D68" s="29" t="s">
        <v>283</v>
      </c>
      <c r="E68" s="4" t="s">
        <v>403</v>
      </c>
      <c r="F68" s="84" t="s">
        <v>445</v>
      </c>
      <c r="G68" s="22"/>
      <c r="H68" s="72"/>
      <c r="I68" s="23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93"/>
    </row>
    <row r="69" spans="1:22" ht="25.5" x14ac:dyDescent="0.25">
      <c r="A69" s="27"/>
      <c r="B69" s="28" t="s">
        <v>83</v>
      </c>
      <c r="C69" s="28" t="s">
        <v>83</v>
      </c>
      <c r="D69" s="29" t="s">
        <v>284</v>
      </c>
      <c r="E69" s="4" t="s">
        <v>403</v>
      </c>
      <c r="F69" s="84" t="s">
        <v>445</v>
      </c>
      <c r="G69" s="22"/>
      <c r="H69" s="72"/>
      <c r="I69" s="23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93"/>
    </row>
    <row r="70" spans="1:22" ht="22.5" x14ac:dyDescent="0.25">
      <c r="A70" s="27"/>
      <c r="B70" s="28" t="s">
        <v>84</v>
      </c>
      <c r="C70" s="28" t="s">
        <v>84</v>
      </c>
      <c r="D70" s="29" t="s">
        <v>285</v>
      </c>
      <c r="E70" s="4" t="s">
        <v>403</v>
      </c>
      <c r="F70" s="84" t="s">
        <v>448</v>
      </c>
      <c r="G70" s="22"/>
      <c r="H70" s="72"/>
      <c r="I70" s="23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93"/>
    </row>
    <row r="71" spans="1:22" x14ac:dyDescent="0.25">
      <c r="A71" s="7" t="s">
        <v>5</v>
      </c>
      <c r="B71" s="32" t="s">
        <v>85</v>
      </c>
      <c r="C71" s="32" t="s">
        <v>85</v>
      </c>
      <c r="D71" s="5" t="s">
        <v>86</v>
      </c>
      <c r="E71" s="6"/>
      <c r="F71" s="33"/>
      <c r="G71" s="34"/>
      <c r="H71" s="71"/>
      <c r="I71" s="35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93"/>
    </row>
    <row r="72" spans="1:22" ht="22.5" x14ac:dyDescent="0.25">
      <c r="A72" s="27"/>
      <c r="B72" s="28" t="s">
        <v>87</v>
      </c>
      <c r="C72" s="28" t="s">
        <v>87</v>
      </c>
      <c r="D72" s="29" t="s">
        <v>286</v>
      </c>
      <c r="E72" s="4" t="s">
        <v>403</v>
      </c>
      <c r="F72" s="84" t="s">
        <v>448</v>
      </c>
      <c r="G72" s="22"/>
      <c r="H72" s="72"/>
      <c r="I72" s="23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93"/>
    </row>
    <row r="73" spans="1:22" ht="22.5" x14ac:dyDescent="0.25">
      <c r="A73" s="27"/>
      <c r="B73" s="28" t="s">
        <v>88</v>
      </c>
      <c r="C73" s="28" t="s">
        <v>88</v>
      </c>
      <c r="D73" s="29" t="s">
        <v>287</v>
      </c>
      <c r="E73" s="4" t="s">
        <v>403</v>
      </c>
      <c r="F73" s="84" t="s">
        <v>448</v>
      </c>
      <c r="G73" s="22"/>
      <c r="H73" s="72"/>
      <c r="I73" s="23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93"/>
    </row>
    <row r="74" spans="1:22" ht="22.5" x14ac:dyDescent="0.25">
      <c r="A74" s="27"/>
      <c r="B74" s="28" t="s">
        <v>89</v>
      </c>
      <c r="C74" s="28" t="s">
        <v>89</v>
      </c>
      <c r="D74" s="29" t="s">
        <v>288</v>
      </c>
      <c r="E74" s="4" t="s">
        <v>403</v>
      </c>
      <c r="F74" s="84" t="s">
        <v>448</v>
      </c>
      <c r="G74" s="22"/>
      <c r="H74" s="72"/>
      <c r="I74" s="23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93"/>
    </row>
    <row r="75" spans="1:22" x14ac:dyDescent="0.25">
      <c r="A75" s="27"/>
      <c r="B75" s="28" t="s">
        <v>90</v>
      </c>
      <c r="C75" s="28" t="s">
        <v>90</v>
      </c>
      <c r="D75" s="29" t="s">
        <v>91</v>
      </c>
      <c r="E75" s="6"/>
      <c r="F75" s="33"/>
      <c r="G75" s="34"/>
      <c r="H75" s="71"/>
      <c r="I75" s="23"/>
      <c r="J75" s="86">
        <f t="shared" si="2"/>
        <v>0</v>
      </c>
      <c r="K75" s="86">
        <f t="shared" ref="K75:U76" si="15">J75</f>
        <v>0</v>
      </c>
      <c r="L75" s="86">
        <f t="shared" si="15"/>
        <v>0</v>
      </c>
      <c r="M75" s="86">
        <f t="shared" si="15"/>
        <v>0</v>
      </c>
      <c r="N75" s="86">
        <f t="shared" si="15"/>
        <v>0</v>
      </c>
      <c r="O75" s="86">
        <f t="shared" si="15"/>
        <v>0</v>
      </c>
      <c r="P75" s="86">
        <f t="shared" si="15"/>
        <v>0</v>
      </c>
      <c r="Q75" s="86">
        <f t="shared" si="15"/>
        <v>0</v>
      </c>
      <c r="R75" s="86">
        <f t="shared" si="15"/>
        <v>0</v>
      </c>
      <c r="S75" s="86">
        <f t="shared" si="15"/>
        <v>0</v>
      </c>
      <c r="T75" s="86">
        <f t="shared" si="15"/>
        <v>0</v>
      </c>
      <c r="U75" s="86">
        <f t="shared" si="15"/>
        <v>0</v>
      </c>
      <c r="V75" s="93"/>
    </row>
    <row r="76" spans="1:22" ht="25.5" x14ac:dyDescent="0.25">
      <c r="A76" s="7" t="s">
        <v>5</v>
      </c>
      <c r="B76" s="32" t="s">
        <v>92</v>
      </c>
      <c r="C76" s="32" t="s">
        <v>92</v>
      </c>
      <c r="D76" s="5" t="s">
        <v>93</v>
      </c>
      <c r="E76" s="6"/>
      <c r="F76" s="33"/>
      <c r="G76" s="34"/>
      <c r="H76" s="71"/>
      <c r="I76" s="35"/>
      <c r="J76" s="86">
        <f t="shared" si="2"/>
        <v>0</v>
      </c>
      <c r="K76" s="86">
        <f t="shared" si="15"/>
        <v>0</v>
      </c>
      <c r="L76" s="86">
        <f t="shared" si="15"/>
        <v>0</v>
      </c>
      <c r="M76" s="86">
        <f t="shared" si="15"/>
        <v>0</v>
      </c>
      <c r="N76" s="86">
        <f t="shared" si="15"/>
        <v>0</v>
      </c>
      <c r="O76" s="86">
        <f t="shared" si="15"/>
        <v>0</v>
      </c>
      <c r="P76" s="86">
        <f t="shared" si="15"/>
        <v>0</v>
      </c>
      <c r="Q76" s="86">
        <f t="shared" si="15"/>
        <v>0</v>
      </c>
      <c r="R76" s="86">
        <f t="shared" si="15"/>
        <v>0</v>
      </c>
      <c r="S76" s="86">
        <f t="shared" si="15"/>
        <v>0</v>
      </c>
      <c r="T76" s="86">
        <f t="shared" si="15"/>
        <v>0</v>
      </c>
      <c r="U76" s="86">
        <f t="shared" si="15"/>
        <v>0</v>
      </c>
      <c r="V76" s="93"/>
    </row>
    <row r="77" spans="1:22" ht="22.5" x14ac:dyDescent="0.25">
      <c r="A77" s="27"/>
      <c r="B77" s="28" t="s">
        <v>94</v>
      </c>
      <c r="C77" s="28" t="s">
        <v>94</v>
      </c>
      <c r="D77" s="29" t="s">
        <v>289</v>
      </c>
      <c r="E77" s="4" t="s">
        <v>403</v>
      </c>
      <c r="F77" s="84" t="s">
        <v>448</v>
      </c>
      <c r="G77" s="22"/>
      <c r="H77" s="72"/>
      <c r="I77" s="23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93"/>
    </row>
    <row r="78" spans="1:22" ht="22.5" x14ac:dyDescent="0.25">
      <c r="A78" s="27"/>
      <c r="B78" s="28" t="s">
        <v>95</v>
      </c>
      <c r="C78" s="28" t="s">
        <v>95</v>
      </c>
      <c r="D78" s="29" t="s">
        <v>290</v>
      </c>
      <c r="E78" s="4" t="s">
        <v>403</v>
      </c>
      <c r="F78" s="84" t="s">
        <v>448</v>
      </c>
      <c r="G78" s="22"/>
      <c r="H78" s="72"/>
      <c r="I78" s="23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93"/>
    </row>
    <row r="79" spans="1:22" ht="22.5" x14ac:dyDescent="0.25">
      <c r="A79" s="27"/>
      <c r="B79" s="28" t="s">
        <v>96</v>
      </c>
      <c r="C79" s="28" t="s">
        <v>96</v>
      </c>
      <c r="D79" s="29" t="s">
        <v>291</v>
      </c>
      <c r="E79" s="4" t="s">
        <v>403</v>
      </c>
      <c r="F79" s="84" t="s">
        <v>448</v>
      </c>
      <c r="G79" s="22"/>
      <c r="H79" s="72"/>
      <c r="I79" s="23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93"/>
    </row>
    <row r="80" spans="1:22" ht="22.5" x14ac:dyDescent="0.25">
      <c r="A80" s="27"/>
      <c r="B80" s="28" t="s">
        <v>97</v>
      </c>
      <c r="C80" s="28" t="s">
        <v>97</v>
      </c>
      <c r="D80" s="29" t="s">
        <v>292</v>
      </c>
      <c r="E80" s="4" t="s">
        <v>403</v>
      </c>
      <c r="F80" s="84" t="s">
        <v>448</v>
      </c>
      <c r="G80" s="22"/>
      <c r="H80" s="72"/>
      <c r="I80" s="23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93"/>
    </row>
    <row r="81" spans="1:22" ht="22.5" x14ac:dyDescent="0.25">
      <c r="A81" s="27"/>
      <c r="B81" s="28" t="s">
        <v>98</v>
      </c>
      <c r="C81" s="28" t="s">
        <v>98</v>
      </c>
      <c r="D81" s="29" t="s">
        <v>293</v>
      </c>
      <c r="E81" s="4" t="s">
        <v>403</v>
      </c>
      <c r="F81" s="84" t="s">
        <v>448</v>
      </c>
      <c r="G81" s="22"/>
      <c r="H81" s="72"/>
      <c r="I81" s="23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93"/>
    </row>
    <row r="82" spans="1:22" ht="22.5" x14ac:dyDescent="0.25">
      <c r="A82" s="27"/>
      <c r="B82" s="28" t="s">
        <v>99</v>
      </c>
      <c r="C82" s="28" t="s">
        <v>99</v>
      </c>
      <c r="D82" s="29" t="s">
        <v>294</v>
      </c>
      <c r="E82" s="4" t="s">
        <v>403</v>
      </c>
      <c r="F82" s="84" t="s">
        <v>448</v>
      </c>
      <c r="G82" s="22"/>
      <c r="H82" s="72"/>
      <c r="I82" s="23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93"/>
    </row>
    <row r="83" spans="1:22" ht="25.5" x14ac:dyDescent="0.25">
      <c r="A83" s="27"/>
      <c r="B83" s="28" t="s">
        <v>100</v>
      </c>
      <c r="C83" s="28" t="s">
        <v>100</v>
      </c>
      <c r="D83" s="29" t="s">
        <v>101</v>
      </c>
      <c r="E83" s="6"/>
      <c r="F83" s="33"/>
      <c r="G83" s="34"/>
      <c r="H83" s="71"/>
      <c r="I83" s="23"/>
      <c r="J83" s="86">
        <f t="shared" ref="J83:J138" si="16">F83*G83/12</f>
        <v>0</v>
      </c>
      <c r="K83" s="86">
        <f t="shared" ref="K83:U84" si="17">J83</f>
        <v>0</v>
      </c>
      <c r="L83" s="86">
        <f t="shared" si="17"/>
        <v>0</v>
      </c>
      <c r="M83" s="86">
        <f t="shared" si="17"/>
        <v>0</v>
      </c>
      <c r="N83" s="86">
        <f t="shared" si="17"/>
        <v>0</v>
      </c>
      <c r="O83" s="86">
        <f t="shared" si="17"/>
        <v>0</v>
      </c>
      <c r="P83" s="86">
        <f t="shared" si="17"/>
        <v>0</v>
      </c>
      <c r="Q83" s="86">
        <f t="shared" si="17"/>
        <v>0</v>
      </c>
      <c r="R83" s="86">
        <f t="shared" si="17"/>
        <v>0</v>
      </c>
      <c r="S83" s="86">
        <f t="shared" si="17"/>
        <v>0</v>
      </c>
      <c r="T83" s="86">
        <f t="shared" si="17"/>
        <v>0</v>
      </c>
      <c r="U83" s="86">
        <f t="shared" si="17"/>
        <v>0</v>
      </c>
      <c r="V83" s="93"/>
    </row>
    <row r="84" spans="1:22" ht="25.5" x14ac:dyDescent="0.25">
      <c r="A84" s="7" t="s">
        <v>5</v>
      </c>
      <c r="B84" s="32" t="s">
        <v>102</v>
      </c>
      <c r="C84" s="32" t="s">
        <v>102</v>
      </c>
      <c r="D84" s="5" t="s">
        <v>103</v>
      </c>
      <c r="E84" s="6"/>
      <c r="F84" s="33"/>
      <c r="G84" s="34"/>
      <c r="H84" s="71"/>
      <c r="I84" s="35"/>
      <c r="J84" s="86">
        <f t="shared" si="16"/>
        <v>0</v>
      </c>
      <c r="K84" s="86">
        <f t="shared" si="17"/>
        <v>0</v>
      </c>
      <c r="L84" s="86">
        <f t="shared" si="17"/>
        <v>0</v>
      </c>
      <c r="M84" s="86">
        <f t="shared" si="17"/>
        <v>0</v>
      </c>
      <c r="N84" s="86">
        <f t="shared" si="17"/>
        <v>0</v>
      </c>
      <c r="O84" s="86">
        <f t="shared" si="17"/>
        <v>0</v>
      </c>
      <c r="P84" s="86">
        <f t="shared" si="17"/>
        <v>0</v>
      </c>
      <c r="Q84" s="86">
        <f t="shared" si="17"/>
        <v>0</v>
      </c>
      <c r="R84" s="86">
        <f t="shared" si="17"/>
        <v>0</v>
      </c>
      <c r="S84" s="86">
        <f t="shared" si="17"/>
        <v>0</v>
      </c>
      <c r="T84" s="86">
        <f t="shared" si="17"/>
        <v>0</v>
      </c>
      <c r="U84" s="86">
        <f t="shared" si="17"/>
        <v>0</v>
      </c>
      <c r="V84" s="93"/>
    </row>
    <row r="85" spans="1:22" ht="22.5" x14ac:dyDescent="0.25">
      <c r="A85" s="27"/>
      <c r="B85" s="28" t="s">
        <v>104</v>
      </c>
      <c r="C85" s="28" t="s">
        <v>104</v>
      </c>
      <c r="D85" s="29" t="s">
        <v>295</v>
      </c>
      <c r="E85" s="4" t="s">
        <v>412</v>
      </c>
      <c r="F85" s="84" t="s">
        <v>448</v>
      </c>
      <c r="G85" s="22"/>
      <c r="H85" s="72"/>
      <c r="I85" s="23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93"/>
    </row>
    <row r="86" spans="1:22" ht="22.5" x14ac:dyDescent="0.25">
      <c r="A86" s="27"/>
      <c r="B86" s="28" t="s">
        <v>105</v>
      </c>
      <c r="C86" s="28" t="s">
        <v>105</v>
      </c>
      <c r="D86" s="29" t="s">
        <v>296</v>
      </c>
      <c r="E86" s="4" t="s">
        <v>412</v>
      </c>
      <c r="F86" s="84" t="s">
        <v>448</v>
      </c>
      <c r="G86" s="22"/>
      <c r="H86" s="72"/>
      <c r="I86" s="23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93"/>
    </row>
    <row r="87" spans="1:22" ht="22.5" x14ac:dyDescent="0.25">
      <c r="A87" s="27"/>
      <c r="B87" s="28" t="s">
        <v>106</v>
      </c>
      <c r="C87" s="28" t="s">
        <v>106</v>
      </c>
      <c r="D87" s="29" t="s">
        <v>297</v>
      </c>
      <c r="E87" s="4" t="s">
        <v>412</v>
      </c>
      <c r="F87" s="84" t="s">
        <v>448</v>
      </c>
      <c r="G87" s="22"/>
      <c r="H87" s="72"/>
      <c r="I87" s="23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93"/>
    </row>
    <row r="88" spans="1:22" ht="22.5" x14ac:dyDescent="0.25">
      <c r="A88" s="27"/>
      <c r="B88" s="28" t="s">
        <v>107</v>
      </c>
      <c r="C88" s="28" t="s">
        <v>107</v>
      </c>
      <c r="D88" s="29" t="s">
        <v>298</v>
      </c>
      <c r="E88" s="4" t="s">
        <v>412</v>
      </c>
      <c r="F88" s="84" t="s">
        <v>448</v>
      </c>
      <c r="G88" s="22"/>
      <c r="H88" s="72"/>
      <c r="I88" s="23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93"/>
    </row>
    <row r="89" spans="1:22" ht="22.5" x14ac:dyDescent="0.25">
      <c r="A89" s="27"/>
      <c r="B89" s="28" t="s">
        <v>108</v>
      </c>
      <c r="C89" s="28" t="s">
        <v>108</v>
      </c>
      <c r="D89" s="29" t="s">
        <v>299</v>
      </c>
      <c r="E89" s="4" t="s">
        <v>412</v>
      </c>
      <c r="F89" s="84" t="s">
        <v>448</v>
      </c>
      <c r="G89" s="22"/>
      <c r="H89" s="72"/>
      <c r="I89" s="23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93"/>
    </row>
    <row r="90" spans="1:22" ht="22.5" x14ac:dyDescent="0.25">
      <c r="A90" s="27"/>
      <c r="B90" s="28" t="s">
        <v>109</v>
      </c>
      <c r="C90" s="28" t="s">
        <v>109</v>
      </c>
      <c r="D90" s="29" t="s">
        <v>300</v>
      </c>
      <c r="E90" s="4" t="s">
        <v>412</v>
      </c>
      <c r="F90" s="84" t="s">
        <v>448</v>
      </c>
      <c r="G90" s="22"/>
      <c r="H90" s="72"/>
      <c r="I90" s="23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93"/>
    </row>
    <row r="91" spans="1:22" ht="25.5" x14ac:dyDescent="0.25">
      <c r="A91" s="27"/>
      <c r="B91" s="28" t="s">
        <v>110</v>
      </c>
      <c r="C91" s="28" t="s">
        <v>110</v>
      </c>
      <c r="D91" s="29" t="s">
        <v>301</v>
      </c>
      <c r="E91" s="4" t="s">
        <v>412</v>
      </c>
      <c r="F91" s="84" t="s">
        <v>448</v>
      </c>
      <c r="G91" s="22"/>
      <c r="H91" s="72"/>
      <c r="I91" s="23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93"/>
    </row>
    <row r="92" spans="1:22" ht="22.5" x14ac:dyDescent="0.25">
      <c r="A92" s="27"/>
      <c r="B92" s="28" t="s">
        <v>111</v>
      </c>
      <c r="C92" s="28" t="s">
        <v>111</v>
      </c>
      <c r="D92" s="29" t="s">
        <v>302</v>
      </c>
      <c r="E92" s="4" t="s">
        <v>412</v>
      </c>
      <c r="F92" s="84" t="s">
        <v>448</v>
      </c>
      <c r="G92" s="22"/>
      <c r="H92" s="72"/>
      <c r="I92" s="23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93"/>
    </row>
    <row r="93" spans="1:22" ht="22.5" x14ac:dyDescent="0.25">
      <c r="A93" s="27"/>
      <c r="B93" s="28" t="s">
        <v>112</v>
      </c>
      <c r="C93" s="28" t="s">
        <v>112</v>
      </c>
      <c r="D93" s="29" t="s">
        <v>303</v>
      </c>
      <c r="E93" s="4" t="s">
        <v>412</v>
      </c>
      <c r="F93" s="84" t="s">
        <v>448</v>
      </c>
      <c r="G93" s="22"/>
      <c r="H93" s="72"/>
      <c r="I93" s="23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93"/>
    </row>
    <row r="94" spans="1:22" ht="22.5" x14ac:dyDescent="0.25">
      <c r="A94" s="27"/>
      <c r="B94" s="28" t="s">
        <v>113</v>
      </c>
      <c r="C94" s="28" t="s">
        <v>113</v>
      </c>
      <c r="D94" s="29" t="s">
        <v>304</v>
      </c>
      <c r="E94" s="4" t="s">
        <v>412</v>
      </c>
      <c r="F94" s="84" t="s">
        <v>448</v>
      </c>
      <c r="G94" s="22"/>
      <c r="H94" s="72"/>
      <c r="I94" s="23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93"/>
    </row>
    <row r="95" spans="1:22" ht="22.5" x14ac:dyDescent="0.25">
      <c r="A95" s="27"/>
      <c r="B95" s="28" t="s">
        <v>114</v>
      </c>
      <c r="C95" s="28" t="s">
        <v>114</v>
      </c>
      <c r="D95" s="29" t="s">
        <v>305</v>
      </c>
      <c r="E95" s="4" t="s">
        <v>412</v>
      </c>
      <c r="F95" s="84" t="s">
        <v>448</v>
      </c>
      <c r="G95" s="22"/>
      <c r="H95" s="72"/>
      <c r="I95" s="23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93"/>
    </row>
    <row r="96" spans="1:22" ht="25.5" x14ac:dyDescent="0.25">
      <c r="A96" s="27"/>
      <c r="B96" s="28" t="s">
        <v>115</v>
      </c>
      <c r="C96" s="28" t="s">
        <v>115</v>
      </c>
      <c r="D96" s="29" t="s">
        <v>116</v>
      </c>
      <c r="E96" s="6"/>
      <c r="F96" s="33"/>
      <c r="G96" s="34"/>
      <c r="H96" s="71"/>
      <c r="I96" s="23"/>
      <c r="J96" s="86">
        <f t="shared" si="16"/>
        <v>0</v>
      </c>
      <c r="K96" s="86">
        <f t="shared" ref="K96:U97" si="18">J96</f>
        <v>0</v>
      </c>
      <c r="L96" s="86">
        <f t="shared" si="18"/>
        <v>0</v>
      </c>
      <c r="M96" s="86">
        <f t="shared" si="18"/>
        <v>0</v>
      </c>
      <c r="N96" s="86">
        <f t="shared" si="18"/>
        <v>0</v>
      </c>
      <c r="O96" s="86">
        <f t="shared" si="18"/>
        <v>0</v>
      </c>
      <c r="P96" s="86">
        <f t="shared" si="18"/>
        <v>0</v>
      </c>
      <c r="Q96" s="86">
        <f t="shared" si="18"/>
        <v>0</v>
      </c>
      <c r="R96" s="86">
        <f t="shared" si="18"/>
        <v>0</v>
      </c>
      <c r="S96" s="86">
        <f t="shared" si="18"/>
        <v>0</v>
      </c>
      <c r="T96" s="86">
        <f t="shared" si="18"/>
        <v>0</v>
      </c>
      <c r="U96" s="86">
        <f t="shared" si="18"/>
        <v>0</v>
      </c>
      <c r="V96" s="93"/>
    </row>
    <row r="97" spans="1:22" ht="25.5" x14ac:dyDescent="0.25">
      <c r="A97" s="7" t="s">
        <v>5</v>
      </c>
      <c r="B97" s="32" t="s">
        <v>117</v>
      </c>
      <c r="C97" s="32" t="s">
        <v>117</v>
      </c>
      <c r="D97" s="5" t="s">
        <v>118</v>
      </c>
      <c r="E97" s="6"/>
      <c r="F97" s="33"/>
      <c r="G97" s="34"/>
      <c r="H97" s="71"/>
      <c r="I97" s="35"/>
      <c r="J97" s="86">
        <f t="shared" si="16"/>
        <v>0</v>
      </c>
      <c r="K97" s="86">
        <f t="shared" si="18"/>
        <v>0</v>
      </c>
      <c r="L97" s="86">
        <f t="shared" si="18"/>
        <v>0</v>
      </c>
      <c r="M97" s="86">
        <f t="shared" si="18"/>
        <v>0</v>
      </c>
      <c r="N97" s="86">
        <f t="shared" si="18"/>
        <v>0</v>
      </c>
      <c r="O97" s="86">
        <f t="shared" si="18"/>
        <v>0</v>
      </c>
      <c r="P97" s="86">
        <f t="shared" si="18"/>
        <v>0</v>
      </c>
      <c r="Q97" s="86">
        <f t="shared" si="18"/>
        <v>0</v>
      </c>
      <c r="R97" s="86">
        <f t="shared" si="18"/>
        <v>0</v>
      </c>
      <c r="S97" s="86">
        <f t="shared" si="18"/>
        <v>0</v>
      </c>
      <c r="T97" s="86">
        <f t="shared" si="18"/>
        <v>0</v>
      </c>
      <c r="U97" s="86">
        <f t="shared" si="18"/>
        <v>0</v>
      </c>
      <c r="V97" s="93"/>
    </row>
    <row r="98" spans="1:22" ht="22.5" x14ac:dyDescent="0.25">
      <c r="A98" s="27"/>
      <c r="B98" s="28" t="s">
        <v>119</v>
      </c>
      <c r="C98" s="28" t="s">
        <v>119</v>
      </c>
      <c r="D98" s="29" t="s">
        <v>306</v>
      </c>
      <c r="E98" s="4" t="s">
        <v>412</v>
      </c>
      <c r="F98" s="84" t="s">
        <v>448</v>
      </c>
      <c r="G98" s="22"/>
      <c r="H98" s="72"/>
      <c r="I98" s="23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93"/>
    </row>
    <row r="99" spans="1:22" ht="22.5" x14ac:dyDescent="0.25">
      <c r="A99" s="27"/>
      <c r="B99" s="28" t="s">
        <v>120</v>
      </c>
      <c r="C99" s="28" t="s">
        <v>120</v>
      </c>
      <c r="D99" s="29" t="s">
        <v>307</v>
      </c>
      <c r="E99" s="4" t="s">
        <v>412</v>
      </c>
      <c r="F99" s="84" t="s">
        <v>448</v>
      </c>
      <c r="G99" s="22"/>
      <c r="H99" s="72"/>
      <c r="I99" s="23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93"/>
    </row>
    <row r="100" spans="1:22" ht="22.5" x14ac:dyDescent="0.25">
      <c r="A100" s="27"/>
      <c r="B100" s="28" t="s">
        <v>121</v>
      </c>
      <c r="C100" s="28" t="s">
        <v>121</v>
      </c>
      <c r="D100" s="29" t="s">
        <v>308</v>
      </c>
      <c r="E100" s="4" t="s">
        <v>412</v>
      </c>
      <c r="F100" s="84" t="s">
        <v>448</v>
      </c>
      <c r="G100" s="22"/>
      <c r="H100" s="72"/>
      <c r="I100" s="23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93"/>
    </row>
    <row r="101" spans="1:22" ht="22.5" x14ac:dyDescent="0.25">
      <c r="A101" s="27"/>
      <c r="B101" s="28" t="s">
        <v>122</v>
      </c>
      <c r="C101" s="28" t="s">
        <v>122</v>
      </c>
      <c r="D101" s="29" t="s">
        <v>309</v>
      </c>
      <c r="E101" s="4" t="s">
        <v>412</v>
      </c>
      <c r="F101" s="84" t="s">
        <v>448</v>
      </c>
      <c r="G101" s="22"/>
      <c r="H101" s="72"/>
      <c r="I101" s="23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93"/>
    </row>
    <row r="102" spans="1:22" x14ac:dyDescent="0.25">
      <c r="A102" s="7" t="s">
        <v>5</v>
      </c>
      <c r="B102" s="32" t="s">
        <v>123</v>
      </c>
      <c r="C102" s="32" t="s">
        <v>123</v>
      </c>
      <c r="D102" s="5" t="s">
        <v>310</v>
      </c>
      <c r="E102" s="6"/>
      <c r="F102" s="33"/>
      <c r="G102" s="34"/>
      <c r="H102" s="71"/>
      <c r="I102" s="35"/>
      <c r="J102" s="86">
        <f t="shared" si="16"/>
        <v>0</v>
      </c>
      <c r="K102" s="86">
        <f t="shared" ref="K102:U102" si="19">J102</f>
        <v>0</v>
      </c>
      <c r="L102" s="86">
        <f t="shared" si="19"/>
        <v>0</v>
      </c>
      <c r="M102" s="86">
        <f t="shared" si="19"/>
        <v>0</v>
      </c>
      <c r="N102" s="86">
        <f t="shared" si="19"/>
        <v>0</v>
      </c>
      <c r="O102" s="86">
        <f t="shared" si="19"/>
        <v>0</v>
      </c>
      <c r="P102" s="86">
        <f t="shared" si="19"/>
        <v>0</v>
      </c>
      <c r="Q102" s="86">
        <f t="shared" si="19"/>
        <v>0</v>
      </c>
      <c r="R102" s="86">
        <f t="shared" si="19"/>
        <v>0</v>
      </c>
      <c r="S102" s="86">
        <f t="shared" si="19"/>
        <v>0</v>
      </c>
      <c r="T102" s="86">
        <f t="shared" si="19"/>
        <v>0</v>
      </c>
      <c r="U102" s="86">
        <f t="shared" si="19"/>
        <v>0</v>
      </c>
      <c r="V102" s="93"/>
    </row>
    <row r="103" spans="1:22" x14ac:dyDescent="0.25">
      <c r="A103" s="27"/>
      <c r="B103" s="28" t="s">
        <v>124</v>
      </c>
      <c r="C103" s="28" t="s">
        <v>124</v>
      </c>
      <c r="D103" s="29" t="s">
        <v>311</v>
      </c>
      <c r="E103" s="4" t="s">
        <v>412</v>
      </c>
      <c r="F103" s="21" t="s">
        <v>445</v>
      </c>
      <c r="G103" s="22"/>
      <c r="H103" s="72"/>
      <c r="I103" s="23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93"/>
    </row>
    <row r="104" spans="1:22" x14ac:dyDescent="0.25">
      <c r="A104" s="27"/>
      <c r="B104" s="28" t="s">
        <v>125</v>
      </c>
      <c r="C104" s="28" t="s">
        <v>125</v>
      </c>
      <c r="D104" s="29" t="s">
        <v>312</v>
      </c>
      <c r="E104" s="4" t="s">
        <v>412</v>
      </c>
      <c r="F104" s="21" t="s">
        <v>445</v>
      </c>
      <c r="G104" s="22"/>
      <c r="H104" s="72"/>
      <c r="I104" s="23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93"/>
    </row>
    <row r="105" spans="1:22" x14ac:dyDescent="0.25">
      <c r="A105" s="27"/>
      <c r="B105" s="28" t="s">
        <v>126</v>
      </c>
      <c r="C105" s="28" t="s">
        <v>126</v>
      </c>
      <c r="D105" s="29" t="s">
        <v>313</v>
      </c>
      <c r="E105" s="4" t="s">
        <v>423</v>
      </c>
      <c r="F105" s="21" t="s">
        <v>3</v>
      </c>
      <c r="G105" s="22">
        <v>1</v>
      </c>
      <c r="H105" s="72">
        <v>1500</v>
      </c>
      <c r="I105" s="23">
        <f t="shared" ref="I105" si="20">F105*G105*H105</f>
        <v>1500</v>
      </c>
      <c r="J105" s="86"/>
      <c r="K105" s="86"/>
      <c r="L105" s="86"/>
      <c r="M105" s="86"/>
      <c r="N105" s="86"/>
      <c r="O105" s="86"/>
      <c r="P105" s="86"/>
      <c r="Q105" s="86"/>
      <c r="R105" s="86"/>
      <c r="S105" s="86">
        <v>1</v>
      </c>
      <c r="T105" s="86"/>
      <c r="U105" s="86"/>
      <c r="V105" s="93"/>
    </row>
    <row r="106" spans="1:22" ht="25.5" x14ac:dyDescent="0.25">
      <c r="A106" s="27"/>
      <c r="B106" s="28" t="s">
        <v>127</v>
      </c>
      <c r="C106" s="28" t="s">
        <v>127</v>
      </c>
      <c r="D106" s="29" t="s">
        <v>314</v>
      </c>
      <c r="E106" s="4" t="s">
        <v>412</v>
      </c>
      <c r="F106" s="84" t="s">
        <v>448</v>
      </c>
      <c r="G106" s="22"/>
      <c r="H106" s="72"/>
      <c r="I106" s="23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93"/>
    </row>
    <row r="107" spans="1:22" x14ac:dyDescent="0.25">
      <c r="A107" s="27"/>
      <c r="B107" s="28" t="s">
        <v>128</v>
      </c>
      <c r="C107" s="28" t="s">
        <v>128</v>
      </c>
      <c r="D107" s="29" t="s">
        <v>129</v>
      </c>
      <c r="E107" s="6"/>
      <c r="F107" s="33"/>
      <c r="G107" s="39"/>
      <c r="H107" s="76"/>
      <c r="I107" s="23"/>
      <c r="J107" s="86">
        <f t="shared" si="16"/>
        <v>0</v>
      </c>
      <c r="K107" s="86">
        <f t="shared" ref="K107:U108" si="21">J107</f>
        <v>0</v>
      </c>
      <c r="L107" s="86">
        <f t="shared" si="21"/>
        <v>0</v>
      </c>
      <c r="M107" s="86">
        <f t="shared" si="21"/>
        <v>0</v>
      </c>
      <c r="N107" s="86">
        <f t="shared" si="21"/>
        <v>0</v>
      </c>
      <c r="O107" s="86">
        <f t="shared" si="21"/>
        <v>0</v>
      </c>
      <c r="P107" s="86">
        <f t="shared" si="21"/>
        <v>0</v>
      </c>
      <c r="Q107" s="86">
        <f t="shared" si="21"/>
        <v>0</v>
      </c>
      <c r="R107" s="86">
        <f t="shared" si="21"/>
        <v>0</v>
      </c>
      <c r="S107" s="86">
        <f t="shared" si="21"/>
        <v>0</v>
      </c>
      <c r="T107" s="86">
        <f t="shared" si="21"/>
        <v>0</v>
      </c>
      <c r="U107" s="86">
        <f t="shared" si="21"/>
        <v>0</v>
      </c>
      <c r="V107" s="93"/>
    </row>
    <row r="108" spans="1:22" ht="25.5" x14ac:dyDescent="0.25">
      <c r="A108" s="19" t="s">
        <v>5</v>
      </c>
      <c r="B108" s="20" t="s">
        <v>130</v>
      </c>
      <c r="C108" s="20" t="s">
        <v>130</v>
      </c>
      <c r="D108" s="2" t="s">
        <v>131</v>
      </c>
      <c r="E108" s="3"/>
      <c r="F108" s="24"/>
      <c r="G108" s="25"/>
      <c r="H108" s="73"/>
      <c r="I108" s="26"/>
      <c r="J108" s="86">
        <f t="shared" si="16"/>
        <v>0</v>
      </c>
      <c r="K108" s="86">
        <f t="shared" si="21"/>
        <v>0</v>
      </c>
      <c r="L108" s="86">
        <f t="shared" si="21"/>
        <v>0</v>
      </c>
      <c r="M108" s="86">
        <f t="shared" si="21"/>
        <v>0</v>
      </c>
      <c r="N108" s="86">
        <f t="shared" si="21"/>
        <v>0</v>
      </c>
      <c r="O108" s="86">
        <f t="shared" si="21"/>
        <v>0</v>
      </c>
      <c r="P108" s="86">
        <f t="shared" si="21"/>
        <v>0</v>
      </c>
      <c r="Q108" s="86">
        <f t="shared" si="21"/>
        <v>0</v>
      </c>
      <c r="R108" s="86">
        <f t="shared" si="21"/>
        <v>0</v>
      </c>
      <c r="S108" s="86">
        <f t="shared" si="21"/>
        <v>0</v>
      </c>
      <c r="T108" s="86">
        <f t="shared" si="21"/>
        <v>0</v>
      </c>
      <c r="U108" s="86">
        <f t="shared" si="21"/>
        <v>0</v>
      </c>
      <c r="V108" s="93"/>
    </row>
    <row r="109" spans="1:22" x14ac:dyDescent="0.25">
      <c r="A109" s="27"/>
      <c r="B109" s="28" t="s">
        <v>132</v>
      </c>
      <c r="C109" s="28" t="s">
        <v>132</v>
      </c>
      <c r="D109" s="29" t="s">
        <v>315</v>
      </c>
      <c r="E109" s="4" t="s">
        <v>423</v>
      </c>
      <c r="F109" s="21" t="s">
        <v>445</v>
      </c>
      <c r="G109" s="22">
        <f>SUM(J109:U109)</f>
        <v>0</v>
      </c>
      <c r="H109" s="72"/>
      <c r="I109" s="23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93"/>
    </row>
    <row r="110" spans="1:22" ht="63" x14ac:dyDescent="0.25">
      <c r="A110" s="27"/>
      <c r="B110" s="28" t="s">
        <v>133</v>
      </c>
      <c r="C110" s="28" t="s">
        <v>133</v>
      </c>
      <c r="D110" s="29" t="s">
        <v>316</v>
      </c>
      <c r="E110" s="4" t="s">
        <v>398</v>
      </c>
      <c r="F110" s="21" t="s">
        <v>3</v>
      </c>
      <c r="G110" s="22">
        <f t="shared" ref="G110:G123" si="22">SUM(J110:U110)</f>
        <v>1</v>
      </c>
      <c r="H110" s="94">
        <v>95000</v>
      </c>
      <c r="I110" s="23">
        <f t="shared" ref="I110" si="23">F110*G110*H110</f>
        <v>95000</v>
      </c>
      <c r="J110" s="86"/>
      <c r="K110" s="86"/>
      <c r="L110" s="86"/>
      <c r="M110" s="86"/>
      <c r="N110" s="86">
        <v>1</v>
      </c>
      <c r="O110" s="86"/>
      <c r="P110" s="86"/>
      <c r="Q110" s="86"/>
      <c r="R110" s="86"/>
      <c r="S110" s="86"/>
      <c r="T110" s="86"/>
      <c r="U110" s="86"/>
      <c r="V110" s="93" t="s">
        <v>470</v>
      </c>
    </row>
    <row r="111" spans="1:22" ht="22.5" x14ac:dyDescent="0.25">
      <c r="A111" s="27"/>
      <c r="B111" s="28" t="s">
        <v>134</v>
      </c>
      <c r="C111" s="28" t="s">
        <v>134</v>
      </c>
      <c r="D111" s="29" t="s">
        <v>317</v>
      </c>
      <c r="E111" s="4" t="s">
        <v>398</v>
      </c>
      <c r="F111" s="84" t="s">
        <v>447</v>
      </c>
      <c r="G111" s="22">
        <f t="shared" si="22"/>
        <v>1</v>
      </c>
      <c r="H111" s="72">
        <v>5000</v>
      </c>
      <c r="I111" s="23">
        <f>G111*H111</f>
        <v>5000</v>
      </c>
      <c r="J111" s="86"/>
      <c r="K111" s="86"/>
      <c r="L111" s="86"/>
      <c r="M111" s="86"/>
      <c r="N111" s="86"/>
      <c r="O111" s="86"/>
      <c r="P111" s="86"/>
      <c r="Q111" s="86"/>
      <c r="R111" s="86">
        <v>1</v>
      </c>
      <c r="S111" s="86"/>
      <c r="T111" s="86"/>
      <c r="U111" s="86"/>
      <c r="V111" s="93"/>
    </row>
    <row r="112" spans="1:22" ht="22.5" x14ac:dyDescent="0.25">
      <c r="A112" s="27"/>
      <c r="B112" s="28" t="s">
        <v>135</v>
      </c>
      <c r="C112" s="28" t="s">
        <v>135</v>
      </c>
      <c r="D112" s="29" t="s">
        <v>318</v>
      </c>
      <c r="E112" s="4" t="s">
        <v>398</v>
      </c>
      <c r="F112" s="84" t="s">
        <v>447</v>
      </c>
      <c r="G112" s="22">
        <f t="shared" si="22"/>
        <v>1</v>
      </c>
      <c r="H112" s="72">
        <v>5000</v>
      </c>
      <c r="I112" s="23">
        <f>G112*H112</f>
        <v>5000</v>
      </c>
      <c r="J112" s="86"/>
      <c r="K112" s="86"/>
      <c r="L112" s="86"/>
      <c r="M112" s="86"/>
      <c r="N112" s="86"/>
      <c r="O112" s="86"/>
      <c r="P112" s="86"/>
      <c r="Q112" s="86"/>
      <c r="R112" s="86">
        <v>1</v>
      </c>
      <c r="S112" s="86"/>
      <c r="T112" s="86"/>
      <c r="U112" s="86"/>
      <c r="V112" s="93"/>
    </row>
    <row r="113" spans="1:22" ht="22.5" x14ac:dyDescent="0.25">
      <c r="A113" s="27"/>
      <c r="B113" s="28" t="s">
        <v>136</v>
      </c>
      <c r="C113" s="28" t="s">
        <v>136</v>
      </c>
      <c r="D113" s="29" t="s">
        <v>319</v>
      </c>
      <c r="E113" s="4" t="s">
        <v>398</v>
      </c>
      <c r="F113" s="84" t="s">
        <v>447</v>
      </c>
      <c r="G113" s="22">
        <f t="shared" si="22"/>
        <v>1</v>
      </c>
      <c r="H113" s="72">
        <v>5000</v>
      </c>
      <c r="I113" s="23">
        <f>G113*H113</f>
        <v>5000</v>
      </c>
      <c r="J113" s="86"/>
      <c r="K113" s="86"/>
      <c r="L113" s="86"/>
      <c r="M113" s="86"/>
      <c r="N113" s="86"/>
      <c r="O113" s="86"/>
      <c r="P113" s="86"/>
      <c r="Q113" s="86"/>
      <c r="R113" s="86">
        <v>1</v>
      </c>
      <c r="S113" s="86"/>
      <c r="T113" s="86"/>
      <c r="U113" s="86"/>
      <c r="V113" s="93"/>
    </row>
    <row r="114" spans="1:22" ht="38.25" x14ac:dyDescent="0.25">
      <c r="A114" s="27"/>
      <c r="B114" s="28" t="s">
        <v>137</v>
      </c>
      <c r="C114" s="28" t="s">
        <v>137</v>
      </c>
      <c r="D114" s="29" t="s">
        <v>320</v>
      </c>
      <c r="E114" s="4" t="s">
        <v>398</v>
      </c>
      <c r="F114" s="21" t="s">
        <v>49</v>
      </c>
      <c r="G114" s="22">
        <f t="shared" si="22"/>
        <v>4</v>
      </c>
      <c r="H114" s="72">
        <v>350</v>
      </c>
      <c r="I114" s="23">
        <f>F114*G114*H114</f>
        <v>5600</v>
      </c>
      <c r="J114" s="86"/>
      <c r="K114" s="86"/>
      <c r="L114" s="86">
        <v>1</v>
      </c>
      <c r="M114" s="86">
        <v>1</v>
      </c>
      <c r="N114" s="86"/>
      <c r="O114" s="86"/>
      <c r="P114" s="86"/>
      <c r="Q114" s="86"/>
      <c r="R114" s="86">
        <v>1</v>
      </c>
      <c r="S114" s="86">
        <v>1</v>
      </c>
      <c r="T114" s="86"/>
      <c r="U114" s="86"/>
      <c r="V114" s="93"/>
    </row>
    <row r="115" spans="1:22" ht="38.25" x14ac:dyDescent="0.25">
      <c r="A115" s="27"/>
      <c r="B115" s="28" t="s">
        <v>138</v>
      </c>
      <c r="C115" s="28" t="s">
        <v>138</v>
      </c>
      <c r="D115" s="29" t="s">
        <v>321</v>
      </c>
      <c r="E115" s="4" t="s">
        <v>398</v>
      </c>
      <c r="F115" s="21" t="s">
        <v>49</v>
      </c>
      <c r="G115" s="22">
        <f t="shared" si="22"/>
        <v>4</v>
      </c>
      <c r="H115" s="72">
        <v>350</v>
      </c>
      <c r="I115" s="23">
        <f t="shared" ref="I115:I117" si="24">F115*G115*H115</f>
        <v>5600</v>
      </c>
      <c r="J115" s="86"/>
      <c r="K115" s="86"/>
      <c r="L115" s="86">
        <v>1</v>
      </c>
      <c r="M115" s="86">
        <v>1</v>
      </c>
      <c r="N115" s="86"/>
      <c r="O115" s="86"/>
      <c r="P115" s="86"/>
      <c r="Q115" s="86"/>
      <c r="R115" s="86">
        <v>1</v>
      </c>
      <c r="S115" s="86">
        <v>1</v>
      </c>
      <c r="T115" s="86"/>
      <c r="U115" s="86"/>
      <c r="V115" s="93"/>
    </row>
    <row r="116" spans="1:22" x14ac:dyDescent="0.25">
      <c r="A116" s="27"/>
      <c r="B116" s="28" t="s">
        <v>139</v>
      </c>
      <c r="C116" s="28" t="s">
        <v>139</v>
      </c>
      <c r="D116" s="29" t="s">
        <v>322</v>
      </c>
      <c r="E116" s="4" t="s">
        <v>398</v>
      </c>
      <c r="F116" s="21" t="s">
        <v>49</v>
      </c>
      <c r="G116" s="22">
        <v>4</v>
      </c>
      <c r="H116" s="72">
        <v>350</v>
      </c>
      <c r="I116" s="23">
        <f>F116*G116*H116</f>
        <v>5600</v>
      </c>
      <c r="J116" s="86"/>
      <c r="K116" s="86"/>
      <c r="L116" s="86"/>
      <c r="M116" s="86">
        <v>1</v>
      </c>
      <c r="N116" s="86">
        <v>1</v>
      </c>
      <c r="O116" s="86"/>
      <c r="P116" s="86"/>
      <c r="Q116" s="86"/>
      <c r="R116" s="86"/>
      <c r="S116" s="86">
        <v>1</v>
      </c>
      <c r="T116" s="86">
        <v>1</v>
      </c>
      <c r="U116" s="86"/>
      <c r="V116" s="93"/>
    </row>
    <row r="117" spans="1:22" x14ac:dyDescent="0.25">
      <c r="A117" s="27"/>
      <c r="B117" s="28" t="s">
        <v>140</v>
      </c>
      <c r="C117" s="28" t="s">
        <v>140</v>
      </c>
      <c r="D117" s="29" t="s">
        <v>323</v>
      </c>
      <c r="E117" s="4" t="s">
        <v>398</v>
      </c>
      <c r="F117" s="21" t="s">
        <v>49</v>
      </c>
      <c r="G117" s="22">
        <v>4</v>
      </c>
      <c r="H117" s="72">
        <v>350</v>
      </c>
      <c r="I117" s="23">
        <f>F117*G117*H117</f>
        <v>5600</v>
      </c>
      <c r="J117" s="86"/>
      <c r="K117" s="86"/>
      <c r="L117" s="86"/>
      <c r="M117" s="86">
        <v>1</v>
      </c>
      <c r="N117" s="86">
        <v>1</v>
      </c>
      <c r="O117" s="86"/>
      <c r="P117" s="86"/>
      <c r="Q117" s="86"/>
      <c r="R117" s="86"/>
      <c r="S117" s="86">
        <v>1</v>
      </c>
      <c r="T117" s="86">
        <v>1</v>
      </c>
      <c r="U117" s="86"/>
      <c r="V117" s="93"/>
    </row>
    <row r="118" spans="1:22" x14ac:dyDescent="0.25">
      <c r="A118" s="27"/>
      <c r="B118" s="28" t="s">
        <v>141</v>
      </c>
      <c r="C118" s="28" t="s">
        <v>141</v>
      </c>
      <c r="D118" s="29" t="s">
        <v>324</v>
      </c>
      <c r="E118" s="4" t="s">
        <v>21</v>
      </c>
      <c r="F118" s="21" t="s">
        <v>46</v>
      </c>
      <c r="G118" s="22">
        <v>2</v>
      </c>
      <c r="H118" s="72">
        <v>666.7</v>
      </c>
      <c r="I118" s="23">
        <f>F118*G118*H118</f>
        <v>16000.800000000001</v>
      </c>
      <c r="J118" s="86">
        <v>1</v>
      </c>
      <c r="K118" s="86">
        <v>1</v>
      </c>
      <c r="L118" s="86">
        <v>1</v>
      </c>
      <c r="M118" s="86">
        <v>1</v>
      </c>
      <c r="N118" s="86">
        <v>1</v>
      </c>
      <c r="O118" s="86">
        <v>1</v>
      </c>
      <c r="P118" s="86">
        <v>1</v>
      </c>
      <c r="Q118" s="86">
        <v>1</v>
      </c>
      <c r="R118" s="86">
        <v>1</v>
      </c>
      <c r="S118" s="86">
        <v>1</v>
      </c>
      <c r="T118" s="86">
        <v>1</v>
      </c>
      <c r="U118" s="86">
        <v>1</v>
      </c>
      <c r="V118" s="93"/>
    </row>
    <row r="119" spans="1:22" ht="63" x14ac:dyDescent="0.25">
      <c r="A119" s="27"/>
      <c r="B119" s="28" t="s">
        <v>142</v>
      </c>
      <c r="C119" s="28" t="s">
        <v>142</v>
      </c>
      <c r="D119" s="29" t="s">
        <v>325</v>
      </c>
      <c r="E119" s="4" t="s">
        <v>398</v>
      </c>
      <c r="F119" s="21" t="s">
        <v>3</v>
      </c>
      <c r="G119" s="22">
        <v>1</v>
      </c>
      <c r="H119" s="94">
        <f>285000/2</f>
        <v>142500</v>
      </c>
      <c r="I119" s="23">
        <f>F119*G119*H119</f>
        <v>142500</v>
      </c>
      <c r="J119" s="86"/>
      <c r="K119" s="86"/>
      <c r="L119" s="86">
        <v>1</v>
      </c>
      <c r="M119" s="86"/>
      <c r="N119" s="86"/>
      <c r="O119" s="86"/>
      <c r="P119" s="86"/>
      <c r="Q119" s="86"/>
      <c r="R119" s="86"/>
      <c r="S119" s="86"/>
      <c r="T119" s="86"/>
      <c r="U119" s="86"/>
      <c r="V119" s="93" t="s">
        <v>463</v>
      </c>
    </row>
    <row r="120" spans="1:22" ht="63" x14ac:dyDescent="0.25">
      <c r="A120" s="27"/>
      <c r="B120" s="28" t="s">
        <v>143</v>
      </c>
      <c r="C120" s="28" t="s">
        <v>143</v>
      </c>
      <c r="D120" s="29" t="s">
        <v>326</v>
      </c>
      <c r="E120" s="4" t="s">
        <v>398</v>
      </c>
      <c r="F120" s="21" t="s">
        <v>3</v>
      </c>
      <c r="G120" s="22">
        <v>1</v>
      </c>
      <c r="H120" s="94">
        <f>H119</f>
        <v>142500</v>
      </c>
      <c r="I120" s="23">
        <f>F120*G120*H120</f>
        <v>142500</v>
      </c>
      <c r="J120" s="86"/>
      <c r="K120" s="86"/>
      <c r="L120" s="86">
        <v>1</v>
      </c>
      <c r="M120" s="86"/>
      <c r="N120" s="86"/>
      <c r="O120" s="86"/>
      <c r="P120" s="86"/>
      <c r="Q120" s="86"/>
      <c r="R120" s="86"/>
      <c r="S120" s="86"/>
      <c r="T120" s="86"/>
      <c r="U120" s="86"/>
      <c r="V120" s="93" t="s">
        <v>463</v>
      </c>
    </row>
    <row r="121" spans="1:22" ht="47.25" customHeight="1" x14ac:dyDescent="0.25">
      <c r="A121" s="27"/>
      <c r="B121" s="28" t="s">
        <v>144</v>
      </c>
      <c r="C121" s="28" t="s">
        <v>144</v>
      </c>
      <c r="D121" s="29" t="s">
        <v>327</v>
      </c>
      <c r="E121" s="4" t="s">
        <v>398</v>
      </c>
      <c r="F121" s="21" t="s">
        <v>3</v>
      </c>
      <c r="G121" s="22">
        <v>1</v>
      </c>
      <c r="H121" s="94">
        <f>30000+266000</f>
        <v>296000</v>
      </c>
      <c r="I121" s="23">
        <f>F121*G121*H121</f>
        <v>296000</v>
      </c>
      <c r="J121" s="86"/>
      <c r="K121" s="86"/>
      <c r="L121" s="86"/>
      <c r="M121" s="86">
        <v>1</v>
      </c>
      <c r="N121" s="86"/>
      <c r="O121" s="86"/>
      <c r="P121" s="86"/>
      <c r="Q121" s="86"/>
      <c r="R121" s="86"/>
      <c r="S121" s="86"/>
      <c r="T121" s="86"/>
      <c r="U121" s="86"/>
      <c r="V121" s="93" t="s">
        <v>471</v>
      </c>
    </row>
    <row r="122" spans="1:22" ht="25.5" x14ac:dyDescent="0.25">
      <c r="A122" s="27"/>
      <c r="B122" s="28" t="s">
        <v>145</v>
      </c>
      <c r="C122" s="28" t="s">
        <v>145</v>
      </c>
      <c r="D122" s="29" t="s">
        <v>328</v>
      </c>
      <c r="E122" s="4" t="s">
        <v>398</v>
      </c>
      <c r="F122" s="21" t="s">
        <v>3</v>
      </c>
      <c r="G122" s="22">
        <v>1</v>
      </c>
      <c r="H122" s="72">
        <v>13200</v>
      </c>
      <c r="I122" s="23">
        <f>F122*G122*H122</f>
        <v>13200</v>
      </c>
      <c r="J122" s="86"/>
      <c r="K122" s="86"/>
      <c r="L122" s="86"/>
      <c r="M122" s="86"/>
      <c r="N122" s="86">
        <v>1</v>
      </c>
      <c r="O122" s="86"/>
      <c r="P122" s="86"/>
      <c r="Q122" s="86"/>
      <c r="R122" s="86"/>
      <c r="S122" s="86"/>
      <c r="T122" s="86"/>
      <c r="U122" s="86"/>
      <c r="V122" s="93"/>
    </row>
    <row r="123" spans="1:22" ht="22.5" x14ac:dyDescent="0.25">
      <c r="A123" s="27"/>
      <c r="B123" s="28" t="s">
        <v>146</v>
      </c>
      <c r="C123" s="28" t="s">
        <v>146</v>
      </c>
      <c r="D123" s="29" t="s">
        <v>329</v>
      </c>
      <c r="E123" s="4" t="s">
        <v>403</v>
      </c>
      <c r="F123" s="84" t="s">
        <v>448</v>
      </c>
      <c r="G123" s="22"/>
      <c r="H123" s="72"/>
      <c r="I123" s="23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93"/>
    </row>
    <row r="124" spans="1:22" ht="38.25" x14ac:dyDescent="0.25">
      <c r="A124" s="27"/>
      <c r="B124" s="28" t="s">
        <v>147</v>
      </c>
      <c r="C124" s="28" t="s">
        <v>147</v>
      </c>
      <c r="D124" s="29" t="s">
        <v>330</v>
      </c>
      <c r="E124" s="4" t="s">
        <v>403</v>
      </c>
      <c r="F124" s="97" t="s">
        <v>46</v>
      </c>
      <c r="G124" s="95">
        <v>4</v>
      </c>
      <c r="H124" s="94">
        <v>1000</v>
      </c>
      <c r="I124" s="23">
        <f t="shared" ref="I124:I129" si="25">F124*G124*H124</f>
        <v>48000</v>
      </c>
      <c r="J124" s="96">
        <v>1</v>
      </c>
      <c r="K124" s="96">
        <f>J124</f>
        <v>1</v>
      </c>
      <c r="L124" s="96">
        <f t="shared" ref="L124:U124" si="26">K124</f>
        <v>1</v>
      </c>
      <c r="M124" s="96">
        <f t="shared" si="26"/>
        <v>1</v>
      </c>
      <c r="N124" s="96">
        <f t="shared" si="26"/>
        <v>1</v>
      </c>
      <c r="O124" s="96">
        <f t="shared" si="26"/>
        <v>1</v>
      </c>
      <c r="P124" s="96">
        <f t="shared" si="26"/>
        <v>1</v>
      </c>
      <c r="Q124" s="96">
        <f t="shared" si="26"/>
        <v>1</v>
      </c>
      <c r="R124" s="96">
        <f t="shared" si="26"/>
        <v>1</v>
      </c>
      <c r="S124" s="96">
        <f t="shared" si="26"/>
        <v>1</v>
      </c>
      <c r="T124" s="96">
        <f t="shared" si="26"/>
        <v>1</v>
      </c>
      <c r="U124" s="96">
        <f t="shared" si="26"/>
        <v>1</v>
      </c>
      <c r="V124" s="93"/>
    </row>
    <row r="125" spans="1:22" ht="25.5" x14ac:dyDescent="0.25">
      <c r="A125" s="27"/>
      <c r="B125" s="28" t="s">
        <v>148</v>
      </c>
      <c r="C125" s="28" t="s">
        <v>148</v>
      </c>
      <c r="D125" s="29" t="s">
        <v>331</v>
      </c>
      <c r="E125" s="4" t="s">
        <v>398</v>
      </c>
      <c r="F125" s="97" t="s">
        <v>46</v>
      </c>
      <c r="G125" s="95">
        <v>4</v>
      </c>
      <c r="H125" s="72">
        <v>1000</v>
      </c>
      <c r="I125" s="23">
        <f t="shared" si="25"/>
        <v>48000</v>
      </c>
      <c r="J125" s="96">
        <v>1</v>
      </c>
      <c r="K125" s="96">
        <f>J125</f>
        <v>1</v>
      </c>
      <c r="L125" s="96">
        <f>K125</f>
        <v>1</v>
      </c>
      <c r="M125" s="96">
        <f t="shared" ref="M125:U125" si="27">L125</f>
        <v>1</v>
      </c>
      <c r="N125" s="96">
        <f t="shared" si="27"/>
        <v>1</v>
      </c>
      <c r="O125" s="96">
        <f t="shared" si="27"/>
        <v>1</v>
      </c>
      <c r="P125" s="96">
        <f t="shared" si="27"/>
        <v>1</v>
      </c>
      <c r="Q125" s="96">
        <f t="shared" si="27"/>
        <v>1</v>
      </c>
      <c r="R125" s="96">
        <f t="shared" si="27"/>
        <v>1</v>
      </c>
      <c r="S125" s="96">
        <f t="shared" si="27"/>
        <v>1</v>
      </c>
      <c r="T125" s="96">
        <f t="shared" si="27"/>
        <v>1</v>
      </c>
      <c r="U125" s="96">
        <f t="shared" si="27"/>
        <v>1</v>
      </c>
      <c r="V125" s="93"/>
    </row>
    <row r="126" spans="1:22" ht="25.5" x14ac:dyDescent="0.25">
      <c r="A126" s="27"/>
      <c r="B126" s="28" t="s">
        <v>149</v>
      </c>
      <c r="C126" s="28" t="s">
        <v>149</v>
      </c>
      <c r="D126" s="29" t="s">
        <v>332</v>
      </c>
      <c r="E126" s="4" t="s">
        <v>398</v>
      </c>
      <c r="F126" s="97" t="s">
        <v>46</v>
      </c>
      <c r="G126" s="95">
        <v>4</v>
      </c>
      <c r="H126" s="72">
        <v>1000</v>
      </c>
      <c r="I126" s="23">
        <f t="shared" si="25"/>
        <v>48000</v>
      </c>
      <c r="J126" s="96">
        <v>1</v>
      </c>
      <c r="K126" s="96">
        <f t="shared" ref="K126:L128" si="28">J126</f>
        <v>1</v>
      </c>
      <c r="L126" s="96">
        <f t="shared" si="28"/>
        <v>1</v>
      </c>
      <c r="M126" s="96">
        <f t="shared" ref="M126:U126" si="29">L126</f>
        <v>1</v>
      </c>
      <c r="N126" s="96">
        <f t="shared" si="29"/>
        <v>1</v>
      </c>
      <c r="O126" s="96">
        <f t="shared" si="29"/>
        <v>1</v>
      </c>
      <c r="P126" s="96">
        <f t="shared" si="29"/>
        <v>1</v>
      </c>
      <c r="Q126" s="96">
        <f t="shared" si="29"/>
        <v>1</v>
      </c>
      <c r="R126" s="96">
        <f t="shared" si="29"/>
        <v>1</v>
      </c>
      <c r="S126" s="96">
        <f t="shared" si="29"/>
        <v>1</v>
      </c>
      <c r="T126" s="96">
        <f t="shared" si="29"/>
        <v>1</v>
      </c>
      <c r="U126" s="96">
        <f t="shared" si="29"/>
        <v>1</v>
      </c>
      <c r="V126" s="93"/>
    </row>
    <row r="127" spans="1:22" ht="25.5" x14ac:dyDescent="0.25">
      <c r="A127" s="27"/>
      <c r="B127" s="28" t="s">
        <v>150</v>
      </c>
      <c r="C127" s="28" t="s">
        <v>150</v>
      </c>
      <c r="D127" s="29" t="s">
        <v>333</v>
      </c>
      <c r="E127" s="4" t="s">
        <v>398</v>
      </c>
      <c r="F127" s="97" t="s">
        <v>46</v>
      </c>
      <c r="G127" s="95">
        <v>4</v>
      </c>
      <c r="H127" s="72">
        <v>1560</v>
      </c>
      <c r="I127" s="23">
        <f t="shared" si="25"/>
        <v>74880</v>
      </c>
      <c r="J127" s="96">
        <v>1</v>
      </c>
      <c r="K127" s="96">
        <f t="shared" si="28"/>
        <v>1</v>
      </c>
      <c r="L127" s="96">
        <f t="shared" si="28"/>
        <v>1</v>
      </c>
      <c r="M127" s="96">
        <f t="shared" ref="M127:U128" si="30">L127</f>
        <v>1</v>
      </c>
      <c r="N127" s="96">
        <f t="shared" si="30"/>
        <v>1</v>
      </c>
      <c r="O127" s="96">
        <f t="shared" si="30"/>
        <v>1</v>
      </c>
      <c r="P127" s="96">
        <f t="shared" si="30"/>
        <v>1</v>
      </c>
      <c r="Q127" s="96">
        <f t="shared" si="30"/>
        <v>1</v>
      </c>
      <c r="R127" s="96">
        <f t="shared" si="30"/>
        <v>1</v>
      </c>
      <c r="S127" s="96">
        <f t="shared" si="30"/>
        <v>1</v>
      </c>
      <c r="T127" s="96">
        <f t="shared" si="30"/>
        <v>1</v>
      </c>
      <c r="U127" s="96">
        <f t="shared" si="30"/>
        <v>1</v>
      </c>
      <c r="V127" s="93"/>
    </row>
    <row r="128" spans="1:22" ht="25.5" x14ac:dyDescent="0.25">
      <c r="A128" s="27"/>
      <c r="B128" s="28" t="s">
        <v>151</v>
      </c>
      <c r="C128" s="28" t="s">
        <v>151</v>
      </c>
      <c r="D128" s="29" t="s">
        <v>334</v>
      </c>
      <c r="E128" s="4" t="s">
        <v>398</v>
      </c>
      <c r="F128" s="97" t="s">
        <v>46</v>
      </c>
      <c r="G128" s="95">
        <v>4</v>
      </c>
      <c r="H128" s="72">
        <v>1000</v>
      </c>
      <c r="I128" s="23">
        <f t="shared" si="25"/>
        <v>48000</v>
      </c>
      <c r="J128" s="96">
        <v>1</v>
      </c>
      <c r="K128" s="96">
        <f>J128</f>
        <v>1</v>
      </c>
      <c r="L128" s="96">
        <f t="shared" ref="L128:U128" si="31">K128</f>
        <v>1</v>
      </c>
      <c r="M128" s="96">
        <f t="shared" si="31"/>
        <v>1</v>
      </c>
      <c r="N128" s="96">
        <f t="shared" si="31"/>
        <v>1</v>
      </c>
      <c r="O128" s="96">
        <f t="shared" si="31"/>
        <v>1</v>
      </c>
      <c r="P128" s="96">
        <f t="shared" si="31"/>
        <v>1</v>
      </c>
      <c r="Q128" s="96">
        <f t="shared" si="31"/>
        <v>1</v>
      </c>
      <c r="R128" s="96">
        <f t="shared" si="31"/>
        <v>1</v>
      </c>
      <c r="S128" s="96">
        <f t="shared" si="31"/>
        <v>1</v>
      </c>
      <c r="T128" s="96">
        <f t="shared" si="31"/>
        <v>1</v>
      </c>
      <c r="U128" s="96">
        <f t="shared" si="31"/>
        <v>1</v>
      </c>
      <c r="V128" s="93"/>
    </row>
    <row r="129" spans="1:22" ht="31.5" x14ac:dyDescent="0.25">
      <c r="A129" s="27"/>
      <c r="B129" s="28" t="s">
        <v>152</v>
      </c>
      <c r="C129" s="28" t="s">
        <v>152</v>
      </c>
      <c r="D129" s="29" t="s">
        <v>335</v>
      </c>
      <c r="E129" s="4" t="s">
        <v>403</v>
      </c>
      <c r="F129" s="97" t="s">
        <v>3</v>
      </c>
      <c r="G129" s="95">
        <v>1</v>
      </c>
      <c r="H129" s="94">
        <v>20000</v>
      </c>
      <c r="I129" s="23">
        <f t="shared" si="25"/>
        <v>20000</v>
      </c>
      <c r="J129" s="86"/>
      <c r="K129" s="86"/>
      <c r="L129" s="86"/>
      <c r="M129" s="86"/>
      <c r="N129" s="96">
        <v>1</v>
      </c>
      <c r="O129" s="86"/>
      <c r="P129" s="86"/>
      <c r="Q129" s="86"/>
      <c r="R129" s="86"/>
      <c r="S129" s="86"/>
      <c r="T129" s="86"/>
      <c r="U129" s="86"/>
      <c r="V129" s="93" t="s">
        <v>473</v>
      </c>
    </row>
    <row r="130" spans="1:22" x14ac:dyDescent="0.25">
      <c r="A130" s="27"/>
      <c r="B130" s="28" t="s">
        <v>153</v>
      </c>
      <c r="C130" s="28" t="s">
        <v>153</v>
      </c>
      <c r="D130" s="29" t="s">
        <v>336</v>
      </c>
      <c r="E130" s="4" t="s">
        <v>403</v>
      </c>
      <c r="F130" s="97" t="s">
        <v>46</v>
      </c>
      <c r="G130" s="22">
        <v>1</v>
      </c>
      <c r="H130" s="94">
        <v>3000</v>
      </c>
      <c r="I130" s="23">
        <f t="shared" ref="I130:I137" si="32">F130*G130*H130</f>
        <v>36000</v>
      </c>
      <c r="J130" s="86">
        <f t="shared" si="16"/>
        <v>1</v>
      </c>
      <c r="K130" s="86">
        <f t="shared" ref="K130:U133" si="33">J130</f>
        <v>1</v>
      </c>
      <c r="L130" s="86">
        <f t="shared" si="33"/>
        <v>1</v>
      </c>
      <c r="M130" s="86">
        <f t="shared" si="33"/>
        <v>1</v>
      </c>
      <c r="N130" s="86">
        <f t="shared" si="33"/>
        <v>1</v>
      </c>
      <c r="O130" s="86">
        <f t="shared" si="33"/>
        <v>1</v>
      </c>
      <c r="P130" s="86">
        <f t="shared" si="33"/>
        <v>1</v>
      </c>
      <c r="Q130" s="86">
        <f t="shared" si="33"/>
        <v>1</v>
      </c>
      <c r="R130" s="86">
        <f t="shared" si="33"/>
        <v>1</v>
      </c>
      <c r="S130" s="86">
        <f t="shared" si="33"/>
        <v>1</v>
      </c>
      <c r="T130" s="86">
        <f t="shared" si="33"/>
        <v>1</v>
      </c>
      <c r="U130" s="86">
        <f t="shared" si="33"/>
        <v>1</v>
      </c>
      <c r="V130" s="93"/>
    </row>
    <row r="131" spans="1:22" x14ac:dyDescent="0.25">
      <c r="A131" s="27"/>
      <c r="B131" s="28" t="s">
        <v>154</v>
      </c>
      <c r="C131" s="28" t="s">
        <v>154</v>
      </c>
      <c r="D131" s="29" t="s">
        <v>337</v>
      </c>
      <c r="E131" s="4" t="s">
        <v>403</v>
      </c>
      <c r="F131" s="97" t="s">
        <v>46</v>
      </c>
      <c r="G131" s="95">
        <v>1</v>
      </c>
      <c r="H131" s="94">
        <v>3000</v>
      </c>
      <c r="I131" s="23">
        <f t="shared" si="32"/>
        <v>36000</v>
      </c>
      <c r="J131" s="96">
        <v>1</v>
      </c>
      <c r="K131" s="96">
        <f>J131</f>
        <v>1</v>
      </c>
      <c r="L131" s="96">
        <f t="shared" si="33"/>
        <v>1</v>
      </c>
      <c r="M131" s="96">
        <f t="shared" si="33"/>
        <v>1</v>
      </c>
      <c r="N131" s="96">
        <f t="shared" si="33"/>
        <v>1</v>
      </c>
      <c r="O131" s="96">
        <f t="shared" si="33"/>
        <v>1</v>
      </c>
      <c r="P131" s="96">
        <f t="shared" si="33"/>
        <v>1</v>
      </c>
      <c r="Q131" s="96">
        <f t="shared" si="33"/>
        <v>1</v>
      </c>
      <c r="R131" s="96">
        <f t="shared" si="33"/>
        <v>1</v>
      </c>
      <c r="S131" s="96">
        <f t="shared" si="33"/>
        <v>1</v>
      </c>
      <c r="T131" s="96">
        <f t="shared" si="33"/>
        <v>1</v>
      </c>
      <c r="U131" s="96">
        <f t="shared" si="33"/>
        <v>1</v>
      </c>
      <c r="V131" s="93"/>
    </row>
    <row r="132" spans="1:22" x14ac:dyDescent="0.25">
      <c r="A132" s="27"/>
      <c r="B132" s="28" t="s">
        <v>155</v>
      </c>
      <c r="C132" s="28" t="s">
        <v>155</v>
      </c>
      <c r="D132" s="29" t="s">
        <v>338</v>
      </c>
      <c r="E132" s="4" t="s">
        <v>403</v>
      </c>
      <c r="F132" s="21" t="s">
        <v>46</v>
      </c>
      <c r="G132" s="22">
        <v>1</v>
      </c>
      <c r="H132" s="94">
        <v>5000</v>
      </c>
      <c r="I132" s="23">
        <f t="shared" si="32"/>
        <v>60000</v>
      </c>
      <c r="J132" s="96">
        <v>1</v>
      </c>
      <c r="K132" s="96">
        <f>J132</f>
        <v>1</v>
      </c>
      <c r="L132" s="96">
        <f t="shared" si="33"/>
        <v>1</v>
      </c>
      <c r="M132" s="96">
        <f t="shared" si="33"/>
        <v>1</v>
      </c>
      <c r="N132" s="96">
        <f t="shared" si="33"/>
        <v>1</v>
      </c>
      <c r="O132" s="96">
        <f t="shared" si="33"/>
        <v>1</v>
      </c>
      <c r="P132" s="96">
        <f t="shared" si="33"/>
        <v>1</v>
      </c>
      <c r="Q132" s="96">
        <f t="shared" si="33"/>
        <v>1</v>
      </c>
      <c r="R132" s="96">
        <f t="shared" si="33"/>
        <v>1</v>
      </c>
      <c r="S132" s="96">
        <f t="shared" si="33"/>
        <v>1</v>
      </c>
      <c r="T132" s="96">
        <f t="shared" si="33"/>
        <v>1</v>
      </c>
      <c r="U132" s="96">
        <f t="shared" si="33"/>
        <v>1</v>
      </c>
      <c r="V132" s="93"/>
    </row>
    <row r="133" spans="1:22" x14ac:dyDescent="0.25">
      <c r="A133" s="27"/>
      <c r="B133" s="28" t="s">
        <v>156</v>
      </c>
      <c r="C133" s="28" t="s">
        <v>156</v>
      </c>
      <c r="D133" s="29" t="s">
        <v>339</v>
      </c>
      <c r="E133" s="4" t="s">
        <v>403</v>
      </c>
      <c r="F133" s="97" t="s">
        <v>46</v>
      </c>
      <c r="G133" s="95">
        <v>1</v>
      </c>
      <c r="H133" s="94">
        <v>5000</v>
      </c>
      <c r="I133" s="23">
        <f t="shared" si="32"/>
        <v>60000</v>
      </c>
      <c r="J133" s="96">
        <v>1</v>
      </c>
      <c r="K133" s="96">
        <f>J133</f>
        <v>1</v>
      </c>
      <c r="L133" s="96">
        <f t="shared" si="33"/>
        <v>1</v>
      </c>
      <c r="M133" s="96">
        <f t="shared" si="33"/>
        <v>1</v>
      </c>
      <c r="N133" s="96">
        <f t="shared" si="33"/>
        <v>1</v>
      </c>
      <c r="O133" s="96">
        <f t="shared" si="33"/>
        <v>1</v>
      </c>
      <c r="P133" s="96">
        <f t="shared" si="33"/>
        <v>1</v>
      </c>
      <c r="Q133" s="96">
        <f t="shared" si="33"/>
        <v>1</v>
      </c>
      <c r="R133" s="96">
        <f t="shared" si="33"/>
        <v>1</v>
      </c>
      <c r="S133" s="96">
        <f t="shared" si="33"/>
        <v>1</v>
      </c>
      <c r="T133" s="96">
        <f t="shared" si="33"/>
        <v>1</v>
      </c>
      <c r="U133" s="96">
        <f t="shared" si="33"/>
        <v>1</v>
      </c>
      <c r="V133" s="93"/>
    </row>
    <row r="134" spans="1:22" x14ac:dyDescent="0.25">
      <c r="A134" s="27"/>
      <c r="B134" s="28" t="s">
        <v>157</v>
      </c>
      <c r="C134" s="28" t="s">
        <v>157</v>
      </c>
      <c r="D134" s="29" t="s">
        <v>340</v>
      </c>
      <c r="E134" s="4" t="s">
        <v>403</v>
      </c>
      <c r="F134" s="21" t="s">
        <v>445</v>
      </c>
      <c r="G134" s="22"/>
      <c r="H134" s="72"/>
      <c r="I134" s="23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93"/>
    </row>
    <row r="135" spans="1:22" ht="25.5" x14ac:dyDescent="0.25">
      <c r="A135" s="27"/>
      <c r="B135" s="28" t="s">
        <v>158</v>
      </c>
      <c r="C135" s="28" t="s">
        <v>158</v>
      </c>
      <c r="D135" s="29" t="s">
        <v>341</v>
      </c>
      <c r="E135" s="4" t="s">
        <v>403</v>
      </c>
      <c r="F135" s="97" t="s">
        <v>46</v>
      </c>
      <c r="G135" s="95">
        <v>3</v>
      </c>
      <c r="H135" s="94">
        <v>5000</v>
      </c>
      <c r="I135" s="23">
        <f t="shared" si="32"/>
        <v>180000</v>
      </c>
      <c r="J135" s="96">
        <v>1</v>
      </c>
      <c r="K135" s="96">
        <f>J135</f>
        <v>1</v>
      </c>
      <c r="L135" s="96">
        <f t="shared" ref="L135:U136" si="34">K135</f>
        <v>1</v>
      </c>
      <c r="M135" s="96">
        <f t="shared" si="34"/>
        <v>1</v>
      </c>
      <c r="N135" s="96">
        <f t="shared" si="34"/>
        <v>1</v>
      </c>
      <c r="O135" s="96">
        <f t="shared" si="34"/>
        <v>1</v>
      </c>
      <c r="P135" s="96">
        <f t="shared" si="34"/>
        <v>1</v>
      </c>
      <c r="Q135" s="96">
        <f t="shared" si="34"/>
        <v>1</v>
      </c>
      <c r="R135" s="96">
        <f t="shared" si="34"/>
        <v>1</v>
      </c>
      <c r="S135" s="96">
        <f t="shared" si="34"/>
        <v>1</v>
      </c>
      <c r="T135" s="96">
        <f t="shared" si="34"/>
        <v>1</v>
      </c>
      <c r="U135" s="96">
        <f t="shared" si="34"/>
        <v>1</v>
      </c>
      <c r="V135" s="93"/>
    </row>
    <row r="136" spans="1:22" x14ac:dyDescent="0.25">
      <c r="A136" s="27"/>
      <c r="B136" s="28" t="s">
        <v>159</v>
      </c>
      <c r="C136" s="28" t="s">
        <v>159</v>
      </c>
      <c r="D136" s="29" t="s">
        <v>342</v>
      </c>
      <c r="E136" s="4" t="s">
        <v>403</v>
      </c>
      <c r="F136" s="97" t="s">
        <v>46</v>
      </c>
      <c r="G136" s="95">
        <v>204</v>
      </c>
      <c r="H136" s="72">
        <v>45</v>
      </c>
      <c r="I136" s="23">
        <f t="shared" si="32"/>
        <v>110160</v>
      </c>
      <c r="J136" s="96">
        <v>1</v>
      </c>
      <c r="K136" s="96">
        <f>J136</f>
        <v>1</v>
      </c>
      <c r="L136" s="96">
        <f t="shared" si="34"/>
        <v>1</v>
      </c>
      <c r="M136" s="96">
        <f t="shared" si="34"/>
        <v>1</v>
      </c>
      <c r="N136" s="96">
        <f>M136</f>
        <v>1</v>
      </c>
      <c r="O136" s="96">
        <f t="shared" si="34"/>
        <v>1</v>
      </c>
      <c r="P136" s="96">
        <f t="shared" si="34"/>
        <v>1</v>
      </c>
      <c r="Q136" s="96">
        <f t="shared" si="34"/>
        <v>1</v>
      </c>
      <c r="R136" s="96">
        <f t="shared" si="34"/>
        <v>1</v>
      </c>
      <c r="S136" s="96">
        <f t="shared" si="34"/>
        <v>1</v>
      </c>
      <c r="T136" s="96">
        <f t="shared" si="34"/>
        <v>1</v>
      </c>
      <c r="U136" s="96">
        <f>T136</f>
        <v>1</v>
      </c>
      <c r="V136" s="93"/>
    </row>
    <row r="137" spans="1:22" ht="204.75" x14ac:dyDescent="0.25">
      <c r="A137" s="27"/>
      <c r="B137" s="28" t="s">
        <v>160</v>
      </c>
      <c r="C137" s="28" t="s">
        <v>160</v>
      </c>
      <c r="D137" s="29" t="s">
        <v>161</v>
      </c>
      <c r="E137" s="4" t="s">
        <v>403</v>
      </c>
      <c r="F137" s="97" t="s">
        <v>46</v>
      </c>
      <c r="G137" s="95">
        <v>1</v>
      </c>
      <c r="H137" s="94">
        <v>25000</v>
      </c>
      <c r="I137" s="23">
        <f t="shared" si="32"/>
        <v>300000</v>
      </c>
      <c r="J137" s="86">
        <f t="shared" si="16"/>
        <v>1</v>
      </c>
      <c r="K137" s="86">
        <f t="shared" ref="K137:U138" si="35">J137</f>
        <v>1</v>
      </c>
      <c r="L137" s="86">
        <f t="shared" si="35"/>
        <v>1</v>
      </c>
      <c r="M137" s="86">
        <f t="shared" si="35"/>
        <v>1</v>
      </c>
      <c r="N137" s="86">
        <f t="shared" si="35"/>
        <v>1</v>
      </c>
      <c r="O137" s="86">
        <f t="shared" si="35"/>
        <v>1</v>
      </c>
      <c r="P137" s="86">
        <f t="shared" si="35"/>
        <v>1</v>
      </c>
      <c r="Q137" s="86">
        <f t="shared" si="35"/>
        <v>1</v>
      </c>
      <c r="R137" s="86">
        <f t="shared" si="35"/>
        <v>1</v>
      </c>
      <c r="S137" s="86">
        <f t="shared" si="35"/>
        <v>1</v>
      </c>
      <c r="T137" s="86">
        <f t="shared" si="35"/>
        <v>1</v>
      </c>
      <c r="U137" s="86">
        <f t="shared" si="35"/>
        <v>1</v>
      </c>
      <c r="V137" s="93" t="s">
        <v>475</v>
      </c>
    </row>
    <row r="138" spans="1:22" x14ac:dyDescent="0.25">
      <c r="A138" s="19" t="s">
        <v>5</v>
      </c>
      <c r="B138" s="20" t="s">
        <v>162</v>
      </c>
      <c r="C138" s="20" t="s">
        <v>162</v>
      </c>
      <c r="D138" s="2" t="s">
        <v>163</v>
      </c>
      <c r="E138" s="36"/>
      <c r="F138" s="37"/>
      <c r="G138" s="38"/>
      <c r="H138" s="74"/>
      <c r="I138" s="41"/>
      <c r="J138" s="86">
        <f t="shared" si="16"/>
        <v>0</v>
      </c>
      <c r="K138" s="86">
        <f t="shared" si="35"/>
        <v>0</v>
      </c>
      <c r="L138" s="86">
        <f t="shared" si="35"/>
        <v>0</v>
      </c>
      <c r="M138" s="86">
        <f t="shared" si="35"/>
        <v>0</v>
      </c>
      <c r="N138" s="86">
        <f t="shared" si="35"/>
        <v>0</v>
      </c>
      <c r="O138" s="86">
        <f t="shared" si="35"/>
        <v>0</v>
      </c>
      <c r="P138" s="86">
        <f t="shared" si="35"/>
        <v>0</v>
      </c>
      <c r="Q138" s="86">
        <f t="shared" si="35"/>
        <v>0</v>
      </c>
      <c r="R138" s="86">
        <f t="shared" si="35"/>
        <v>0</v>
      </c>
      <c r="S138" s="86">
        <f t="shared" si="35"/>
        <v>0</v>
      </c>
      <c r="T138" s="86">
        <f t="shared" si="35"/>
        <v>0</v>
      </c>
      <c r="U138" s="86">
        <f t="shared" si="35"/>
        <v>0</v>
      </c>
      <c r="V138" s="93"/>
    </row>
    <row r="139" spans="1:22" ht="25.5" x14ac:dyDescent="0.25">
      <c r="A139" s="27"/>
      <c r="B139" s="28" t="s">
        <v>164</v>
      </c>
      <c r="C139" s="28" t="s">
        <v>164</v>
      </c>
      <c r="D139" s="29" t="s">
        <v>343</v>
      </c>
      <c r="E139" s="4" t="s">
        <v>403</v>
      </c>
      <c r="F139" s="21" t="s">
        <v>445</v>
      </c>
      <c r="G139" s="22"/>
      <c r="H139" s="72"/>
      <c r="I139" s="23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93"/>
    </row>
    <row r="140" spans="1:22" x14ac:dyDescent="0.25">
      <c r="A140" s="27"/>
      <c r="B140" s="28" t="s">
        <v>165</v>
      </c>
      <c r="C140" s="28" t="s">
        <v>165</v>
      </c>
      <c r="D140" s="29" t="s">
        <v>344</v>
      </c>
      <c r="E140" s="4" t="s">
        <v>403</v>
      </c>
      <c r="F140" s="21" t="s">
        <v>445</v>
      </c>
      <c r="G140" s="22"/>
      <c r="H140" s="72"/>
      <c r="I140" s="23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93"/>
    </row>
    <row r="141" spans="1:22" x14ac:dyDescent="0.25">
      <c r="A141" s="27"/>
      <c r="B141" s="28" t="s">
        <v>166</v>
      </c>
      <c r="C141" s="28" t="s">
        <v>166</v>
      </c>
      <c r="D141" s="29" t="s">
        <v>345</v>
      </c>
      <c r="E141" s="4" t="s">
        <v>403</v>
      </c>
      <c r="F141" s="21" t="s">
        <v>445</v>
      </c>
      <c r="G141" s="22"/>
      <c r="H141" s="72"/>
      <c r="I141" s="23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93"/>
    </row>
    <row r="142" spans="1:22" x14ac:dyDescent="0.25">
      <c r="A142" s="27"/>
      <c r="B142" s="28" t="s">
        <v>167</v>
      </c>
      <c r="C142" s="28" t="s">
        <v>167</v>
      </c>
      <c r="D142" s="29" t="s">
        <v>235</v>
      </c>
      <c r="E142" s="4" t="s">
        <v>403</v>
      </c>
      <c r="F142" s="21" t="s">
        <v>445</v>
      </c>
      <c r="G142" s="22"/>
      <c r="H142" s="72"/>
      <c r="I142" s="23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93"/>
    </row>
    <row r="143" spans="1:22" x14ac:dyDescent="0.25">
      <c r="A143" s="27"/>
      <c r="B143" s="28" t="s">
        <v>168</v>
      </c>
      <c r="C143" s="28" t="s">
        <v>168</v>
      </c>
      <c r="D143" s="29" t="s">
        <v>346</v>
      </c>
      <c r="E143" s="4" t="s">
        <v>403</v>
      </c>
      <c r="F143" s="21" t="s">
        <v>445</v>
      </c>
      <c r="G143" s="22"/>
      <c r="H143" s="72"/>
      <c r="I143" s="23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93"/>
    </row>
    <row r="144" spans="1:22" x14ac:dyDescent="0.25">
      <c r="A144" s="27"/>
      <c r="B144" s="28" t="s">
        <v>169</v>
      </c>
      <c r="C144" s="28" t="s">
        <v>169</v>
      </c>
      <c r="D144" s="29" t="s">
        <v>347</v>
      </c>
      <c r="E144" s="4" t="s">
        <v>403</v>
      </c>
      <c r="F144" s="21" t="s">
        <v>445</v>
      </c>
      <c r="G144" s="22"/>
      <c r="H144" s="72"/>
      <c r="I144" s="23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93"/>
    </row>
    <row r="145" spans="1:22" x14ac:dyDescent="0.25">
      <c r="A145" s="27"/>
      <c r="B145" s="28" t="s">
        <v>170</v>
      </c>
      <c r="C145" s="28" t="s">
        <v>170</v>
      </c>
      <c r="D145" s="29" t="s">
        <v>348</v>
      </c>
      <c r="E145" s="4" t="s">
        <v>403</v>
      </c>
      <c r="F145" s="21" t="s">
        <v>445</v>
      </c>
      <c r="G145" s="22"/>
      <c r="H145" s="72"/>
      <c r="I145" s="23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93"/>
    </row>
    <row r="146" spans="1:22" x14ac:dyDescent="0.25">
      <c r="A146" s="27"/>
      <c r="B146" s="28" t="s">
        <v>171</v>
      </c>
      <c r="C146" s="28" t="s">
        <v>171</v>
      </c>
      <c r="D146" s="29" t="s">
        <v>349</v>
      </c>
      <c r="E146" s="4" t="s">
        <v>403</v>
      </c>
      <c r="F146" s="21" t="s">
        <v>445</v>
      </c>
      <c r="G146" s="22"/>
      <c r="H146" s="72"/>
      <c r="I146" s="23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93"/>
    </row>
    <row r="147" spans="1:22" x14ac:dyDescent="0.25">
      <c r="A147" s="27"/>
      <c r="B147" s="28" t="s">
        <v>172</v>
      </c>
      <c r="C147" s="28" t="s">
        <v>172</v>
      </c>
      <c r="D147" s="29" t="s">
        <v>350</v>
      </c>
      <c r="E147" s="4" t="s">
        <v>403</v>
      </c>
      <c r="F147" s="21" t="s">
        <v>445</v>
      </c>
      <c r="G147" s="22"/>
      <c r="H147" s="72"/>
      <c r="I147" s="23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93"/>
    </row>
    <row r="148" spans="1:22" x14ac:dyDescent="0.25">
      <c r="A148" s="27"/>
      <c r="B148" s="28" t="s">
        <v>173</v>
      </c>
      <c r="C148" s="28" t="s">
        <v>173</v>
      </c>
      <c r="D148" s="29" t="s">
        <v>351</v>
      </c>
      <c r="E148" s="4" t="s">
        <v>403</v>
      </c>
      <c r="F148" s="21" t="s">
        <v>445</v>
      </c>
      <c r="G148" s="22"/>
      <c r="H148" s="72"/>
      <c r="I148" s="23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93"/>
    </row>
    <row r="149" spans="1:22" x14ac:dyDescent="0.25">
      <c r="A149" s="27"/>
      <c r="B149" s="28" t="s">
        <v>174</v>
      </c>
      <c r="C149" s="28" t="s">
        <v>174</v>
      </c>
      <c r="D149" s="29" t="s">
        <v>175</v>
      </c>
      <c r="E149" s="6"/>
      <c r="F149" s="33"/>
      <c r="G149" s="34"/>
      <c r="H149" s="71"/>
      <c r="I149" s="40"/>
      <c r="J149" s="86">
        <f t="shared" ref="J149:J192" si="36">F149*G149/12</f>
        <v>0</v>
      </c>
      <c r="K149" s="86">
        <f t="shared" ref="K149:U151" si="37">J149</f>
        <v>0</v>
      </c>
      <c r="L149" s="86">
        <f t="shared" si="37"/>
        <v>0</v>
      </c>
      <c r="M149" s="86">
        <f t="shared" si="37"/>
        <v>0</v>
      </c>
      <c r="N149" s="86">
        <f t="shared" si="37"/>
        <v>0</v>
      </c>
      <c r="O149" s="86">
        <f t="shared" si="37"/>
        <v>0</v>
      </c>
      <c r="P149" s="86">
        <f t="shared" si="37"/>
        <v>0</v>
      </c>
      <c r="Q149" s="86">
        <f t="shared" si="37"/>
        <v>0</v>
      </c>
      <c r="R149" s="86">
        <f t="shared" si="37"/>
        <v>0</v>
      </c>
      <c r="S149" s="86">
        <f t="shared" si="37"/>
        <v>0</v>
      </c>
      <c r="T149" s="86">
        <f t="shared" si="37"/>
        <v>0</v>
      </c>
      <c r="U149" s="86">
        <f t="shared" si="37"/>
        <v>0</v>
      </c>
      <c r="V149" s="93"/>
    </row>
    <row r="150" spans="1:22" x14ac:dyDescent="0.25">
      <c r="A150" s="19" t="s">
        <v>5</v>
      </c>
      <c r="B150" s="42" t="s">
        <v>176</v>
      </c>
      <c r="C150" s="42" t="s">
        <v>176</v>
      </c>
      <c r="D150" s="2" t="s">
        <v>177</v>
      </c>
      <c r="E150" s="3"/>
      <c r="F150" s="24"/>
      <c r="G150" s="25"/>
      <c r="H150" s="73"/>
      <c r="I150" s="41"/>
      <c r="J150" s="86">
        <f t="shared" si="36"/>
        <v>0</v>
      </c>
      <c r="K150" s="86">
        <f t="shared" si="37"/>
        <v>0</v>
      </c>
      <c r="L150" s="86">
        <f t="shared" si="37"/>
        <v>0</v>
      </c>
      <c r="M150" s="86">
        <f t="shared" si="37"/>
        <v>0</v>
      </c>
      <c r="N150" s="86">
        <f t="shared" si="37"/>
        <v>0</v>
      </c>
      <c r="O150" s="86">
        <f t="shared" si="37"/>
        <v>0</v>
      </c>
      <c r="P150" s="86">
        <f t="shared" si="37"/>
        <v>0</v>
      </c>
      <c r="Q150" s="86">
        <f t="shared" si="37"/>
        <v>0</v>
      </c>
      <c r="R150" s="86">
        <f t="shared" si="37"/>
        <v>0</v>
      </c>
      <c r="S150" s="86">
        <f t="shared" si="37"/>
        <v>0</v>
      </c>
      <c r="T150" s="86">
        <f t="shared" si="37"/>
        <v>0</v>
      </c>
      <c r="U150" s="86">
        <f t="shared" si="37"/>
        <v>0</v>
      </c>
      <c r="V150" s="93"/>
    </row>
    <row r="151" spans="1:22" x14ac:dyDescent="0.25">
      <c r="A151" s="27"/>
      <c r="B151" s="28" t="s">
        <v>178</v>
      </c>
      <c r="C151" s="28" t="s">
        <v>178</v>
      </c>
      <c r="D151" s="29" t="s">
        <v>352</v>
      </c>
      <c r="E151" s="4" t="s">
        <v>403</v>
      </c>
      <c r="F151" s="21" t="s">
        <v>46</v>
      </c>
      <c r="G151" s="95">
        <v>8</v>
      </c>
      <c r="H151" s="94">
        <f>56000/8</f>
        <v>7000</v>
      </c>
      <c r="I151" s="23">
        <f t="shared" ref="I151:I153" si="38">F151*G151*H151</f>
        <v>672000</v>
      </c>
      <c r="J151" s="86">
        <v>1</v>
      </c>
      <c r="K151" s="86">
        <v>1</v>
      </c>
      <c r="L151" s="86">
        <v>1</v>
      </c>
      <c r="M151" s="86">
        <v>1</v>
      </c>
      <c r="N151" s="86">
        <f t="shared" si="37"/>
        <v>1</v>
      </c>
      <c r="O151" s="86">
        <f t="shared" si="37"/>
        <v>1</v>
      </c>
      <c r="P151" s="86">
        <f t="shared" si="37"/>
        <v>1</v>
      </c>
      <c r="Q151" s="86">
        <f t="shared" si="37"/>
        <v>1</v>
      </c>
      <c r="R151" s="86">
        <f t="shared" si="37"/>
        <v>1</v>
      </c>
      <c r="S151" s="86">
        <f t="shared" si="37"/>
        <v>1</v>
      </c>
      <c r="T151" s="86">
        <f t="shared" si="37"/>
        <v>1</v>
      </c>
      <c r="U151" s="86">
        <f t="shared" si="37"/>
        <v>1</v>
      </c>
      <c r="V151" s="93"/>
    </row>
    <row r="152" spans="1:22" ht="25.5" x14ac:dyDescent="0.25">
      <c r="A152" s="27"/>
      <c r="B152" s="28" t="s">
        <v>179</v>
      </c>
      <c r="C152" s="28" t="s">
        <v>179</v>
      </c>
      <c r="D152" s="29" t="s">
        <v>353</v>
      </c>
      <c r="E152" s="4" t="s">
        <v>403</v>
      </c>
      <c r="F152" s="21" t="s">
        <v>449</v>
      </c>
      <c r="G152" s="22"/>
      <c r="H152" s="72"/>
      <c r="I152" s="23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93"/>
    </row>
    <row r="153" spans="1:22" x14ac:dyDescent="0.25">
      <c r="A153" s="27"/>
      <c r="B153" s="28" t="s">
        <v>180</v>
      </c>
      <c r="C153" s="28" t="s">
        <v>180</v>
      </c>
      <c r="D153" s="29" t="s">
        <v>181</v>
      </c>
      <c r="E153" s="4" t="s">
        <v>403</v>
      </c>
      <c r="F153" s="97" t="s">
        <v>49</v>
      </c>
      <c r="G153" s="98">
        <v>1</v>
      </c>
      <c r="H153" s="99">
        <v>35000</v>
      </c>
      <c r="I153" s="23">
        <f t="shared" si="38"/>
        <v>140000</v>
      </c>
      <c r="J153" s="86"/>
      <c r="K153" s="86"/>
      <c r="L153" s="96">
        <v>1</v>
      </c>
      <c r="M153" s="86"/>
      <c r="N153" s="86"/>
      <c r="O153" s="96">
        <v>1</v>
      </c>
      <c r="P153" s="86"/>
      <c r="Q153" s="86"/>
      <c r="R153" s="96">
        <v>1</v>
      </c>
      <c r="S153" s="86"/>
      <c r="T153" s="86"/>
      <c r="U153" s="96">
        <v>1</v>
      </c>
      <c r="V153" s="93" t="s">
        <v>465</v>
      </c>
    </row>
    <row r="154" spans="1:22" x14ac:dyDescent="0.25">
      <c r="A154" s="19" t="s">
        <v>5</v>
      </c>
      <c r="B154" s="20" t="s">
        <v>182</v>
      </c>
      <c r="C154" s="20" t="s">
        <v>182</v>
      </c>
      <c r="D154" s="2" t="s">
        <v>183</v>
      </c>
      <c r="E154" s="3"/>
      <c r="F154" s="24"/>
      <c r="G154" s="25"/>
      <c r="H154" s="73"/>
      <c r="I154" s="41"/>
      <c r="J154" s="86">
        <f t="shared" si="36"/>
        <v>0</v>
      </c>
      <c r="K154" s="86">
        <f t="shared" ref="K154:U156" si="39">J154</f>
        <v>0</v>
      </c>
      <c r="L154" s="86">
        <f t="shared" si="39"/>
        <v>0</v>
      </c>
      <c r="M154" s="86">
        <f t="shared" si="39"/>
        <v>0</v>
      </c>
      <c r="N154" s="86">
        <f t="shared" si="39"/>
        <v>0</v>
      </c>
      <c r="O154" s="86">
        <f t="shared" si="39"/>
        <v>0</v>
      </c>
      <c r="P154" s="86">
        <f t="shared" si="39"/>
        <v>0</v>
      </c>
      <c r="Q154" s="86">
        <f t="shared" si="39"/>
        <v>0</v>
      </c>
      <c r="R154" s="86">
        <f t="shared" si="39"/>
        <v>0</v>
      </c>
      <c r="S154" s="86">
        <f t="shared" si="39"/>
        <v>0</v>
      </c>
      <c r="T154" s="86">
        <f t="shared" si="39"/>
        <v>0</v>
      </c>
      <c r="U154" s="86">
        <f t="shared" si="39"/>
        <v>0</v>
      </c>
      <c r="V154" s="93"/>
    </row>
    <row r="155" spans="1:22" x14ac:dyDescent="0.25">
      <c r="A155" s="27"/>
      <c r="B155" s="28" t="s">
        <v>184</v>
      </c>
      <c r="C155" s="28" t="s">
        <v>184</v>
      </c>
      <c r="D155" s="29" t="s">
        <v>354</v>
      </c>
      <c r="E155" s="4" t="s">
        <v>403</v>
      </c>
      <c r="F155" s="21" t="s">
        <v>46</v>
      </c>
      <c r="G155" s="22">
        <v>1</v>
      </c>
      <c r="H155" s="94">
        <f>25000/2</f>
        <v>12500</v>
      </c>
      <c r="I155" s="23">
        <f t="shared" ref="I155:I158" si="40">F155*G155*H155</f>
        <v>150000</v>
      </c>
      <c r="J155" s="86">
        <v>1</v>
      </c>
      <c r="K155" s="86">
        <f t="shared" si="39"/>
        <v>1</v>
      </c>
      <c r="L155" s="86">
        <f t="shared" si="39"/>
        <v>1</v>
      </c>
      <c r="M155" s="86">
        <f t="shared" si="39"/>
        <v>1</v>
      </c>
      <c r="N155" s="86">
        <f t="shared" si="39"/>
        <v>1</v>
      </c>
      <c r="O155" s="86">
        <f t="shared" si="39"/>
        <v>1</v>
      </c>
      <c r="P155" s="86">
        <f t="shared" si="39"/>
        <v>1</v>
      </c>
      <c r="Q155" s="86">
        <f t="shared" si="39"/>
        <v>1</v>
      </c>
      <c r="R155" s="86">
        <f t="shared" si="39"/>
        <v>1</v>
      </c>
      <c r="S155" s="86">
        <f t="shared" si="39"/>
        <v>1</v>
      </c>
      <c r="T155" s="86">
        <f t="shared" si="39"/>
        <v>1</v>
      </c>
      <c r="U155" s="86">
        <f t="shared" si="39"/>
        <v>1</v>
      </c>
      <c r="V155" s="93"/>
    </row>
    <row r="156" spans="1:22" x14ac:dyDescent="0.25">
      <c r="A156" s="27"/>
      <c r="B156" s="28" t="s">
        <v>185</v>
      </c>
      <c r="C156" s="28" t="s">
        <v>185</v>
      </c>
      <c r="D156" s="29" t="s">
        <v>355</v>
      </c>
      <c r="E156" s="4" t="s">
        <v>403</v>
      </c>
      <c r="F156" s="21" t="s">
        <v>46</v>
      </c>
      <c r="G156" s="22">
        <v>1</v>
      </c>
      <c r="H156" s="94">
        <f>H155</f>
        <v>12500</v>
      </c>
      <c r="I156" s="23">
        <f t="shared" si="40"/>
        <v>150000</v>
      </c>
      <c r="J156" s="86">
        <f t="shared" si="36"/>
        <v>1</v>
      </c>
      <c r="K156" s="86">
        <f t="shared" si="39"/>
        <v>1</v>
      </c>
      <c r="L156" s="86">
        <f t="shared" si="39"/>
        <v>1</v>
      </c>
      <c r="M156" s="86">
        <f t="shared" si="39"/>
        <v>1</v>
      </c>
      <c r="N156" s="86">
        <f t="shared" si="39"/>
        <v>1</v>
      </c>
      <c r="O156" s="86">
        <f t="shared" si="39"/>
        <v>1</v>
      </c>
      <c r="P156" s="86">
        <f t="shared" si="39"/>
        <v>1</v>
      </c>
      <c r="Q156" s="86">
        <f t="shared" si="39"/>
        <v>1</v>
      </c>
      <c r="R156" s="86">
        <f t="shared" si="39"/>
        <v>1</v>
      </c>
      <c r="S156" s="86">
        <f t="shared" si="39"/>
        <v>1</v>
      </c>
      <c r="T156" s="86">
        <f t="shared" si="39"/>
        <v>1</v>
      </c>
      <c r="U156" s="86">
        <f t="shared" si="39"/>
        <v>1</v>
      </c>
      <c r="V156" s="93"/>
    </row>
    <row r="157" spans="1:22" ht="33.75" x14ac:dyDescent="0.25">
      <c r="A157" s="27"/>
      <c r="B157" s="28" t="s">
        <v>186</v>
      </c>
      <c r="C157" s="28" t="s">
        <v>186</v>
      </c>
      <c r="D157" s="29" t="s">
        <v>356</v>
      </c>
      <c r="E157" s="4" t="s">
        <v>403</v>
      </c>
      <c r="F157" s="84" t="s">
        <v>450</v>
      </c>
      <c r="G157" s="22"/>
      <c r="H157" s="72"/>
      <c r="I157" s="23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93"/>
    </row>
    <row r="158" spans="1:22" ht="47.25" x14ac:dyDescent="0.25">
      <c r="A158" s="27"/>
      <c r="B158" s="28" t="s">
        <v>187</v>
      </c>
      <c r="C158" s="28" t="s">
        <v>187</v>
      </c>
      <c r="D158" s="29" t="s">
        <v>188</v>
      </c>
      <c r="E158" s="4" t="s">
        <v>403</v>
      </c>
      <c r="F158" s="97" t="s">
        <v>49</v>
      </c>
      <c r="G158" s="98">
        <v>1</v>
      </c>
      <c r="H158" s="99">
        <f>35000</f>
        <v>35000</v>
      </c>
      <c r="I158" s="23">
        <f t="shared" si="40"/>
        <v>140000</v>
      </c>
      <c r="J158" s="86"/>
      <c r="K158" s="96">
        <v>1</v>
      </c>
      <c r="L158" s="86"/>
      <c r="M158" s="86"/>
      <c r="N158" s="96">
        <v>1</v>
      </c>
      <c r="O158" s="86"/>
      <c r="P158" s="86"/>
      <c r="Q158" s="96">
        <v>1</v>
      </c>
      <c r="R158" s="86"/>
      <c r="S158" s="86"/>
      <c r="T158" s="96">
        <v>1</v>
      </c>
      <c r="U158" s="86"/>
      <c r="V158" s="93" t="s">
        <v>472</v>
      </c>
    </row>
    <row r="159" spans="1:22" x14ac:dyDescent="0.25">
      <c r="A159" s="19" t="s">
        <v>5</v>
      </c>
      <c r="B159" s="43" t="s">
        <v>189</v>
      </c>
      <c r="C159" s="43" t="s">
        <v>189</v>
      </c>
      <c r="D159" s="44" t="s">
        <v>190</v>
      </c>
      <c r="E159" s="36"/>
      <c r="F159" s="37"/>
      <c r="G159" s="38"/>
      <c r="H159" s="74"/>
      <c r="I159" s="45"/>
      <c r="J159" s="86">
        <f t="shared" si="36"/>
        <v>0</v>
      </c>
      <c r="K159" s="86">
        <f t="shared" ref="K158:U159" si="41">J159</f>
        <v>0</v>
      </c>
      <c r="L159" s="86">
        <f t="shared" si="41"/>
        <v>0</v>
      </c>
      <c r="M159" s="86">
        <f t="shared" si="41"/>
        <v>0</v>
      </c>
      <c r="N159" s="86">
        <f t="shared" si="41"/>
        <v>0</v>
      </c>
      <c r="O159" s="86">
        <f t="shared" si="41"/>
        <v>0</v>
      </c>
      <c r="P159" s="86">
        <f t="shared" si="41"/>
        <v>0</v>
      </c>
      <c r="Q159" s="86">
        <f t="shared" si="41"/>
        <v>0</v>
      </c>
      <c r="R159" s="86">
        <f t="shared" si="41"/>
        <v>0</v>
      </c>
      <c r="S159" s="86">
        <f t="shared" si="41"/>
        <v>0</v>
      </c>
      <c r="T159" s="86">
        <f t="shared" si="41"/>
        <v>0</v>
      </c>
      <c r="U159" s="86">
        <f t="shared" si="41"/>
        <v>0</v>
      </c>
      <c r="V159" s="93"/>
    </row>
    <row r="160" spans="1:22" ht="22.5" x14ac:dyDescent="0.25">
      <c r="A160" s="27"/>
      <c r="B160" s="28" t="s">
        <v>191</v>
      </c>
      <c r="C160" s="28" t="s">
        <v>191</v>
      </c>
      <c r="D160" s="29" t="s">
        <v>357</v>
      </c>
      <c r="E160" s="4" t="s">
        <v>398</v>
      </c>
      <c r="F160" s="84" t="s">
        <v>447</v>
      </c>
      <c r="G160" s="22"/>
      <c r="H160" s="72"/>
      <c r="I160" s="23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93"/>
    </row>
    <row r="161" spans="1:22" x14ac:dyDescent="0.25">
      <c r="A161" s="27"/>
      <c r="B161" s="28" t="s">
        <v>192</v>
      </c>
      <c r="C161" s="28" t="s">
        <v>192</v>
      </c>
      <c r="D161" s="29" t="s">
        <v>358</v>
      </c>
      <c r="E161" s="4" t="s">
        <v>398</v>
      </c>
      <c r="F161" s="21" t="s">
        <v>46</v>
      </c>
      <c r="G161" s="22">
        <v>1</v>
      </c>
      <c r="H161" s="72">
        <v>5000</v>
      </c>
      <c r="I161" s="23">
        <f t="shared" ref="I161:I162" si="42">F161*G161*H161</f>
        <v>60000</v>
      </c>
      <c r="J161" s="86">
        <f t="shared" si="36"/>
        <v>1</v>
      </c>
      <c r="K161" s="86">
        <f t="shared" ref="K161:U164" si="43">J161</f>
        <v>1</v>
      </c>
      <c r="L161" s="86">
        <f t="shared" si="43"/>
        <v>1</v>
      </c>
      <c r="M161" s="86">
        <f t="shared" si="43"/>
        <v>1</v>
      </c>
      <c r="N161" s="86">
        <f t="shared" si="43"/>
        <v>1</v>
      </c>
      <c r="O161" s="86">
        <f t="shared" si="43"/>
        <v>1</v>
      </c>
      <c r="P161" s="86">
        <f t="shared" si="43"/>
        <v>1</v>
      </c>
      <c r="Q161" s="86">
        <f t="shared" si="43"/>
        <v>1</v>
      </c>
      <c r="R161" s="86">
        <f t="shared" si="43"/>
        <v>1</v>
      </c>
      <c r="S161" s="86">
        <f t="shared" si="43"/>
        <v>1</v>
      </c>
      <c r="T161" s="86">
        <f t="shared" si="43"/>
        <v>1</v>
      </c>
      <c r="U161" s="86">
        <f t="shared" si="43"/>
        <v>1</v>
      </c>
      <c r="V161" s="93"/>
    </row>
    <row r="162" spans="1:22" x14ac:dyDescent="0.25">
      <c r="A162" s="27"/>
      <c r="B162" s="28" t="s">
        <v>193</v>
      </c>
      <c r="C162" s="28" t="s">
        <v>193</v>
      </c>
      <c r="D162" s="29" t="s">
        <v>359</v>
      </c>
      <c r="E162" s="4" t="s">
        <v>398</v>
      </c>
      <c r="F162" s="21" t="s">
        <v>51</v>
      </c>
      <c r="G162" s="22">
        <v>1</v>
      </c>
      <c r="H162" s="72">
        <v>6600</v>
      </c>
      <c r="I162" s="23">
        <f t="shared" si="42"/>
        <v>33000</v>
      </c>
      <c r="J162" s="86">
        <v>1</v>
      </c>
      <c r="K162" s="86">
        <v>0</v>
      </c>
      <c r="L162" s="86">
        <v>1</v>
      </c>
      <c r="M162" s="86">
        <v>0</v>
      </c>
      <c r="N162" s="86">
        <f t="shared" si="43"/>
        <v>0</v>
      </c>
      <c r="O162" s="86">
        <v>1</v>
      </c>
      <c r="P162" s="86">
        <v>0</v>
      </c>
      <c r="Q162" s="86">
        <f t="shared" si="43"/>
        <v>0</v>
      </c>
      <c r="R162" s="86">
        <v>1</v>
      </c>
      <c r="S162" s="86">
        <v>0</v>
      </c>
      <c r="T162" s="86">
        <v>1</v>
      </c>
      <c r="U162" s="86">
        <v>0</v>
      </c>
      <c r="V162" s="93"/>
    </row>
    <row r="163" spans="1:22" x14ac:dyDescent="0.25">
      <c r="A163" s="27"/>
      <c r="B163" s="28" t="s">
        <v>194</v>
      </c>
      <c r="C163" s="28" t="s">
        <v>194</v>
      </c>
      <c r="D163" s="29" t="s">
        <v>195</v>
      </c>
      <c r="E163" s="6"/>
      <c r="F163" s="33"/>
      <c r="G163" s="34"/>
      <c r="H163" s="71"/>
      <c r="I163" s="40"/>
      <c r="J163" s="86">
        <f t="shared" si="36"/>
        <v>0</v>
      </c>
      <c r="K163" s="86">
        <f t="shared" si="43"/>
        <v>0</v>
      </c>
      <c r="L163" s="86">
        <f t="shared" si="43"/>
        <v>0</v>
      </c>
      <c r="M163" s="86">
        <f t="shared" si="43"/>
        <v>0</v>
      </c>
      <c r="N163" s="86">
        <f t="shared" si="43"/>
        <v>0</v>
      </c>
      <c r="O163" s="86">
        <f t="shared" si="43"/>
        <v>0</v>
      </c>
      <c r="P163" s="86">
        <f t="shared" si="43"/>
        <v>0</v>
      </c>
      <c r="Q163" s="86">
        <f t="shared" si="43"/>
        <v>0</v>
      </c>
      <c r="R163" s="86">
        <f t="shared" si="43"/>
        <v>0</v>
      </c>
      <c r="S163" s="86">
        <f t="shared" si="43"/>
        <v>0</v>
      </c>
      <c r="T163" s="86">
        <f t="shared" si="43"/>
        <v>0</v>
      </c>
      <c r="U163" s="86">
        <f t="shared" si="43"/>
        <v>0</v>
      </c>
      <c r="V163" s="93"/>
    </row>
    <row r="164" spans="1:22" x14ac:dyDescent="0.25">
      <c r="A164" s="19" t="s">
        <v>5</v>
      </c>
      <c r="B164" s="43" t="s">
        <v>196</v>
      </c>
      <c r="C164" s="43" t="s">
        <v>196</v>
      </c>
      <c r="D164" s="44" t="s">
        <v>360</v>
      </c>
      <c r="E164" s="36"/>
      <c r="F164" s="37"/>
      <c r="G164" s="38"/>
      <c r="H164" s="74"/>
      <c r="I164" s="45"/>
      <c r="J164" s="86">
        <f t="shared" si="36"/>
        <v>0</v>
      </c>
      <c r="K164" s="86">
        <f t="shared" si="43"/>
        <v>0</v>
      </c>
      <c r="L164" s="86">
        <f t="shared" si="43"/>
        <v>0</v>
      </c>
      <c r="M164" s="86">
        <f t="shared" si="43"/>
        <v>0</v>
      </c>
      <c r="N164" s="86">
        <f t="shared" si="43"/>
        <v>0</v>
      </c>
      <c r="O164" s="86">
        <f t="shared" si="43"/>
        <v>0</v>
      </c>
      <c r="P164" s="86">
        <f t="shared" si="43"/>
        <v>0</v>
      </c>
      <c r="Q164" s="86">
        <f t="shared" si="43"/>
        <v>0</v>
      </c>
      <c r="R164" s="86">
        <f t="shared" si="43"/>
        <v>0</v>
      </c>
      <c r="S164" s="86">
        <f t="shared" si="43"/>
        <v>0</v>
      </c>
      <c r="T164" s="86">
        <f t="shared" si="43"/>
        <v>0</v>
      </c>
      <c r="U164" s="86">
        <f t="shared" si="43"/>
        <v>0</v>
      </c>
      <c r="V164" s="93"/>
    </row>
    <row r="165" spans="1:22" ht="25.5" x14ac:dyDescent="0.25">
      <c r="A165" s="27"/>
      <c r="B165" s="28" t="s">
        <v>197</v>
      </c>
      <c r="C165" s="28" t="s">
        <v>197</v>
      </c>
      <c r="D165" s="29" t="s">
        <v>361</v>
      </c>
      <c r="E165" s="46"/>
      <c r="F165" s="21" t="s">
        <v>445</v>
      </c>
      <c r="G165" s="47"/>
      <c r="H165" s="75"/>
      <c r="I165" s="40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93"/>
    </row>
    <row r="166" spans="1:22" ht="25.5" x14ac:dyDescent="0.25">
      <c r="A166" s="27"/>
      <c r="B166" s="28" t="s">
        <v>198</v>
      </c>
      <c r="C166" s="28" t="s">
        <v>198</v>
      </c>
      <c r="D166" s="29" t="s">
        <v>362</v>
      </c>
      <c r="E166" s="46"/>
      <c r="F166" s="21" t="s">
        <v>445</v>
      </c>
      <c r="G166" s="47"/>
      <c r="H166" s="75"/>
      <c r="I166" s="40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93"/>
    </row>
    <row r="167" spans="1:22" x14ac:dyDescent="0.25">
      <c r="A167" s="27"/>
      <c r="B167" s="28" t="s">
        <v>199</v>
      </c>
      <c r="C167" s="28" t="s">
        <v>199</v>
      </c>
      <c r="D167" s="29" t="s">
        <v>363</v>
      </c>
      <c r="E167" s="46"/>
      <c r="F167" s="21" t="s">
        <v>445</v>
      </c>
      <c r="G167" s="47"/>
      <c r="H167" s="75"/>
      <c r="I167" s="40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93"/>
    </row>
    <row r="168" spans="1:22" ht="25.5" x14ac:dyDescent="0.25">
      <c r="A168" s="19" t="s">
        <v>5</v>
      </c>
      <c r="B168" s="20" t="s">
        <v>46</v>
      </c>
      <c r="C168" s="20" t="s">
        <v>46</v>
      </c>
      <c r="D168" s="2" t="s">
        <v>200</v>
      </c>
      <c r="E168" s="3"/>
      <c r="F168" s="24"/>
      <c r="G168" s="25"/>
      <c r="H168" s="73"/>
      <c r="I168" s="41"/>
      <c r="J168" s="86">
        <f t="shared" si="36"/>
        <v>0</v>
      </c>
      <c r="K168" s="86">
        <f t="shared" ref="K167:U168" si="44">J168</f>
        <v>0</v>
      </c>
      <c r="L168" s="86">
        <f t="shared" si="44"/>
        <v>0</v>
      </c>
      <c r="M168" s="86">
        <f t="shared" si="44"/>
        <v>0</v>
      </c>
      <c r="N168" s="86">
        <f t="shared" si="44"/>
        <v>0</v>
      </c>
      <c r="O168" s="86">
        <f t="shared" si="44"/>
        <v>0</v>
      </c>
      <c r="P168" s="86">
        <f t="shared" si="44"/>
        <v>0</v>
      </c>
      <c r="Q168" s="86">
        <f t="shared" si="44"/>
        <v>0</v>
      </c>
      <c r="R168" s="86">
        <f t="shared" si="44"/>
        <v>0</v>
      </c>
      <c r="S168" s="86">
        <f t="shared" si="44"/>
        <v>0</v>
      </c>
      <c r="T168" s="86">
        <f t="shared" si="44"/>
        <v>0</v>
      </c>
      <c r="U168" s="86">
        <f t="shared" si="44"/>
        <v>0</v>
      </c>
      <c r="V168" s="93"/>
    </row>
    <row r="169" spans="1:22" ht="45" x14ac:dyDescent="0.25">
      <c r="A169" s="27"/>
      <c r="B169" s="28" t="s">
        <v>201</v>
      </c>
      <c r="C169" s="28" t="s">
        <v>201</v>
      </c>
      <c r="D169" s="29" t="s">
        <v>364</v>
      </c>
      <c r="E169" s="4" t="s">
        <v>412</v>
      </c>
      <c r="F169" s="84" t="s">
        <v>451</v>
      </c>
      <c r="G169" s="22"/>
      <c r="H169" s="72"/>
      <c r="I169" s="23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93"/>
    </row>
    <row r="170" spans="1:22" x14ac:dyDescent="0.25">
      <c r="A170" s="27"/>
      <c r="B170" s="28" t="s">
        <v>202</v>
      </c>
      <c r="C170" s="28" t="s">
        <v>202</v>
      </c>
      <c r="D170" s="29" t="s">
        <v>365</v>
      </c>
      <c r="E170" s="4" t="s">
        <v>403</v>
      </c>
      <c r="F170" s="21" t="s">
        <v>452</v>
      </c>
      <c r="G170" s="22">
        <v>1</v>
      </c>
      <c r="H170" s="72">
        <v>694.44</v>
      </c>
      <c r="I170" s="23">
        <f t="shared" ref="I170:I171" si="45">F170*G170*H170</f>
        <v>24999.840000000004</v>
      </c>
      <c r="J170" s="86">
        <f t="shared" si="36"/>
        <v>3</v>
      </c>
      <c r="K170" s="86">
        <f t="shared" ref="K170:U174" si="46">J170</f>
        <v>3</v>
      </c>
      <c r="L170" s="86">
        <f t="shared" si="46"/>
        <v>3</v>
      </c>
      <c r="M170" s="86">
        <f t="shared" si="46"/>
        <v>3</v>
      </c>
      <c r="N170" s="86">
        <f t="shared" si="46"/>
        <v>3</v>
      </c>
      <c r="O170" s="86">
        <f t="shared" si="46"/>
        <v>3</v>
      </c>
      <c r="P170" s="86">
        <f t="shared" si="46"/>
        <v>3</v>
      </c>
      <c r="Q170" s="86">
        <f t="shared" si="46"/>
        <v>3</v>
      </c>
      <c r="R170" s="86">
        <f t="shared" si="46"/>
        <v>3</v>
      </c>
      <c r="S170" s="86">
        <f t="shared" si="46"/>
        <v>3</v>
      </c>
      <c r="T170" s="86">
        <f t="shared" si="46"/>
        <v>3</v>
      </c>
      <c r="U170" s="86">
        <f t="shared" si="46"/>
        <v>3</v>
      </c>
      <c r="V170" s="93"/>
    </row>
    <row r="171" spans="1:22" ht="25.5" x14ac:dyDescent="0.25">
      <c r="A171" s="27"/>
      <c r="B171" s="28" t="s">
        <v>203</v>
      </c>
      <c r="C171" s="28" t="s">
        <v>203</v>
      </c>
      <c r="D171" s="29" t="s">
        <v>204</v>
      </c>
      <c r="E171" s="105" t="s">
        <v>403</v>
      </c>
      <c r="F171" s="97" t="s">
        <v>46</v>
      </c>
      <c r="G171" s="95">
        <v>1</v>
      </c>
      <c r="H171" s="94">
        <v>20000</v>
      </c>
      <c r="I171" s="23">
        <f t="shared" si="45"/>
        <v>240000</v>
      </c>
      <c r="J171" s="86">
        <f t="shared" si="36"/>
        <v>1</v>
      </c>
      <c r="K171" s="86">
        <f>J171</f>
        <v>1</v>
      </c>
      <c r="L171" s="86">
        <f>K171</f>
        <v>1</v>
      </c>
      <c r="M171" s="86">
        <f t="shared" si="46"/>
        <v>1</v>
      </c>
      <c r="N171" s="86">
        <f t="shared" si="46"/>
        <v>1</v>
      </c>
      <c r="O171" s="86">
        <f t="shared" si="46"/>
        <v>1</v>
      </c>
      <c r="P171" s="86">
        <f t="shared" si="46"/>
        <v>1</v>
      </c>
      <c r="Q171" s="86">
        <f t="shared" si="46"/>
        <v>1</v>
      </c>
      <c r="R171" s="86">
        <f t="shared" si="46"/>
        <v>1</v>
      </c>
      <c r="S171" s="86">
        <f t="shared" si="46"/>
        <v>1</v>
      </c>
      <c r="T171" s="86">
        <f t="shared" si="46"/>
        <v>1</v>
      </c>
      <c r="U171" s="86">
        <f t="shared" si="46"/>
        <v>1</v>
      </c>
      <c r="V171" s="93"/>
    </row>
    <row r="172" spans="1:22" ht="25.5" x14ac:dyDescent="0.25">
      <c r="A172" s="19" t="s">
        <v>3</v>
      </c>
      <c r="B172" s="20" t="s">
        <v>205</v>
      </c>
      <c r="C172" s="20" t="s">
        <v>205</v>
      </c>
      <c r="D172" s="2" t="s">
        <v>206</v>
      </c>
      <c r="E172" s="36"/>
      <c r="F172" s="37"/>
      <c r="G172" s="38"/>
      <c r="H172" s="74"/>
      <c r="I172" s="48">
        <f>SUM(J172:U172)</f>
        <v>756000</v>
      </c>
      <c r="J172" s="96">
        <v>63000</v>
      </c>
      <c r="K172" s="96">
        <f t="shared" si="46"/>
        <v>63000</v>
      </c>
      <c r="L172" s="96">
        <f t="shared" si="46"/>
        <v>63000</v>
      </c>
      <c r="M172" s="96">
        <f t="shared" si="46"/>
        <v>63000</v>
      </c>
      <c r="N172" s="96">
        <f t="shared" si="46"/>
        <v>63000</v>
      </c>
      <c r="O172" s="96">
        <f t="shared" si="46"/>
        <v>63000</v>
      </c>
      <c r="P172" s="96">
        <f t="shared" si="46"/>
        <v>63000</v>
      </c>
      <c r="Q172" s="96">
        <f t="shared" si="46"/>
        <v>63000</v>
      </c>
      <c r="R172" s="96">
        <f t="shared" si="46"/>
        <v>63000</v>
      </c>
      <c r="S172" s="96">
        <f t="shared" si="46"/>
        <v>63000</v>
      </c>
      <c r="T172" s="96">
        <f t="shared" si="46"/>
        <v>63000</v>
      </c>
      <c r="U172" s="96">
        <f t="shared" si="46"/>
        <v>63000</v>
      </c>
      <c r="V172" s="93" t="s">
        <v>468</v>
      </c>
    </row>
    <row r="173" spans="1:22" ht="31.5" x14ac:dyDescent="0.25">
      <c r="A173" s="19" t="s">
        <v>3</v>
      </c>
      <c r="B173" s="20" t="s">
        <v>207</v>
      </c>
      <c r="C173" s="20" t="s">
        <v>207</v>
      </c>
      <c r="D173" s="2" t="s">
        <v>208</v>
      </c>
      <c r="E173" s="36"/>
      <c r="F173" s="37"/>
      <c r="G173" s="38"/>
      <c r="H173" s="74"/>
      <c r="I173" s="48">
        <f>SUM(J173:U173)</f>
        <v>83096.639999999999</v>
      </c>
      <c r="J173" s="96">
        <f>86*(42.3+30.9)*1.1</f>
        <v>6924.7199999999993</v>
      </c>
      <c r="K173" s="96">
        <f t="shared" si="46"/>
        <v>6924.7199999999993</v>
      </c>
      <c r="L173" s="96">
        <f t="shared" si="46"/>
        <v>6924.7199999999993</v>
      </c>
      <c r="M173" s="96">
        <f t="shared" si="46"/>
        <v>6924.7199999999993</v>
      </c>
      <c r="N173" s="96">
        <f t="shared" si="46"/>
        <v>6924.7199999999993</v>
      </c>
      <c r="O173" s="96">
        <f t="shared" si="46"/>
        <v>6924.7199999999993</v>
      </c>
      <c r="P173" s="96">
        <f t="shared" si="46"/>
        <v>6924.7199999999993</v>
      </c>
      <c r="Q173" s="96">
        <f t="shared" si="46"/>
        <v>6924.7199999999993</v>
      </c>
      <c r="R173" s="96">
        <f t="shared" si="46"/>
        <v>6924.7199999999993</v>
      </c>
      <c r="S173" s="96">
        <f t="shared" si="46"/>
        <v>6924.7199999999993</v>
      </c>
      <c r="T173" s="96">
        <f t="shared" si="46"/>
        <v>6924.7199999999993</v>
      </c>
      <c r="U173" s="96">
        <f t="shared" si="46"/>
        <v>6924.7199999999993</v>
      </c>
      <c r="V173" s="93" t="s">
        <v>469</v>
      </c>
    </row>
    <row r="174" spans="1:22" ht="25.5" x14ac:dyDescent="0.25">
      <c r="A174" s="19" t="s">
        <v>5</v>
      </c>
      <c r="B174" s="20" t="s">
        <v>209</v>
      </c>
      <c r="C174" s="20" t="s">
        <v>209</v>
      </c>
      <c r="D174" s="2" t="s">
        <v>210</v>
      </c>
      <c r="E174" s="36"/>
      <c r="F174" s="37"/>
      <c r="G174" s="38"/>
      <c r="H174" s="74"/>
      <c r="I174" s="45"/>
      <c r="J174" s="86">
        <f t="shared" si="36"/>
        <v>0</v>
      </c>
      <c r="K174" s="86">
        <f t="shared" si="46"/>
        <v>0</v>
      </c>
      <c r="L174" s="86">
        <f t="shared" si="46"/>
        <v>0</v>
      </c>
      <c r="M174" s="86">
        <f t="shared" si="46"/>
        <v>0</v>
      </c>
      <c r="N174" s="86">
        <f t="shared" si="46"/>
        <v>0</v>
      </c>
      <c r="O174" s="86">
        <f t="shared" si="46"/>
        <v>0</v>
      </c>
      <c r="P174" s="86">
        <f t="shared" si="46"/>
        <v>0</v>
      </c>
      <c r="Q174" s="86">
        <f t="shared" si="46"/>
        <v>0</v>
      </c>
      <c r="R174" s="86">
        <f t="shared" si="46"/>
        <v>0</v>
      </c>
      <c r="S174" s="86">
        <f t="shared" si="46"/>
        <v>0</v>
      </c>
      <c r="T174" s="86">
        <f t="shared" si="46"/>
        <v>0</v>
      </c>
      <c r="U174" s="86">
        <f t="shared" si="46"/>
        <v>0</v>
      </c>
      <c r="V174" s="93"/>
    </row>
    <row r="175" spans="1:22" x14ac:dyDescent="0.25">
      <c r="A175" s="27"/>
      <c r="B175" s="28" t="s">
        <v>211</v>
      </c>
      <c r="C175" s="28" t="s">
        <v>211</v>
      </c>
      <c r="D175" s="29" t="s">
        <v>366</v>
      </c>
      <c r="E175" s="4" t="s">
        <v>398</v>
      </c>
      <c r="F175" s="21" t="s">
        <v>3</v>
      </c>
      <c r="G175" s="22">
        <v>1</v>
      </c>
      <c r="H175" s="72">
        <v>15000</v>
      </c>
      <c r="I175" s="23">
        <f t="shared" ref="I175:I179" si="47">F175*G175*H175</f>
        <v>15000</v>
      </c>
      <c r="J175" s="86"/>
      <c r="K175" s="86"/>
      <c r="L175" s="86"/>
      <c r="M175" s="86">
        <v>1</v>
      </c>
      <c r="N175" s="86"/>
      <c r="O175" s="86"/>
      <c r="P175" s="86"/>
      <c r="Q175" s="86"/>
      <c r="R175" s="86"/>
      <c r="S175" s="86"/>
      <c r="T175" s="86"/>
      <c r="U175" s="86"/>
      <c r="V175" s="93"/>
    </row>
    <row r="176" spans="1:22" x14ac:dyDescent="0.25">
      <c r="A176" s="27"/>
      <c r="B176" s="28" t="s">
        <v>212</v>
      </c>
      <c r="C176" s="28" t="s">
        <v>212</v>
      </c>
      <c r="D176" s="29" t="s">
        <v>367</v>
      </c>
      <c r="E176" s="4" t="s">
        <v>398</v>
      </c>
      <c r="F176" s="21" t="s">
        <v>3</v>
      </c>
      <c r="G176" s="22">
        <v>1</v>
      </c>
      <c r="H176" s="72">
        <v>15000</v>
      </c>
      <c r="I176" s="23">
        <f t="shared" si="47"/>
        <v>15000</v>
      </c>
      <c r="J176" s="86"/>
      <c r="K176" s="86"/>
      <c r="L176" s="86"/>
      <c r="M176" s="86">
        <v>1</v>
      </c>
      <c r="N176" s="86"/>
      <c r="O176" s="86"/>
      <c r="P176" s="86"/>
      <c r="Q176" s="86"/>
      <c r="R176" s="86"/>
      <c r="S176" s="86"/>
      <c r="T176" s="86"/>
      <c r="U176" s="86"/>
      <c r="V176" s="93"/>
    </row>
    <row r="177" spans="1:22" ht="25.5" x14ac:dyDescent="0.25">
      <c r="A177" s="19" t="s">
        <v>5</v>
      </c>
      <c r="B177" s="43" t="s">
        <v>213</v>
      </c>
      <c r="C177" s="43" t="s">
        <v>213</v>
      </c>
      <c r="D177" s="44" t="s">
        <v>214</v>
      </c>
      <c r="E177" s="36"/>
      <c r="F177" s="37"/>
      <c r="G177" s="38"/>
      <c r="H177" s="74"/>
      <c r="I177" s="45"/>
      <c r="J177" s="86">
        <f t="shared" si="36"/>
        <v>0</v>
      </c>
      <c r="K177" s="86">
        <f t="shared" ref="K177:U187" si="48">J177</f>
        <v>0</v>
      </c>
      <c r="L177" s="86">
        <f t="shared" si="48"/>
        <v>0</v>
      </c>
      <c r="M177" s="86">
        <f t="shared" si="48"/>
        <v>0</v>
      </c>
      <c r="N177" s="86">
        <f t="shared" si="48"/>
        <v>0</v>
      </c>
      <c r="O177" s="86">
        <f t="shared" si="48"/>
        <v>0</v>
      </c>
      <c r="P177" s="86">
        <f t="shared" si="48"/>
        <v>0</v>
      </c>
      <c r="Q177" s="86">
        <f t="shared" si="48"/>
        <v>0</v>
      </c>
      <c r="R177" s="86">
        <f t="shared" si="48"/>
        <v>0</v>
      </c>
      <c r="S177" s="86">
        <f t="shared" si="48"/>
        <v>0</v>
      </c>
      <c r="T177" s="86">
        <f t="shared" si="48"/>
        <v>0</v>
      </c>
      <c r="U177" s="86">
        <f t="shared" si="48"/>
        <v>0</v>
      </c>
      <c r="V177" s="93"/>
    </row>
    <row r="178" spans="1:22" x14ac:dyDescent="0.25">
      <c r="A178" s="27"/>
      <c r="B178" s="28" t="s">
        <v>229</v>
      </c>
      <c r="C178" s="28" t="s">
        <v>229</v>
      </c>
      <c r="D178" s="29" t="s">
        <v>368</v>
      </c>
      <c r="E178" s="4" t="s">
        <v>398</v>
      </c>
      <c r="F178" s="21" t="s">
        <v>3</v>
      </c>
      <c r="G178" s="22">
        <v>1</v>
      </c>
      <c r="H178" s="72">
        <v>3500</v>
      </c>
      <c r="I178" s="23">
        <f t="shared" si="47"/>
        <v>3500</v>
      </c>
      <c r="J178" s="86">
        <f t="shared" si="36"/>
        <v>8.3333333333333329E-2</v>
      </c>
      <c r="K178" s="86">
        <f t="shared" si="48"/>
        <v>8.3333333333333329E-2</v>
      </c>
      <c r="L178" s="86">
        <f t="shared" si="48"/>
        <v>8.3333333333333329E-2</v>
      </c>
      <c r="M178" s="86">
        <f t="shared" si="48"/>
        <v>8.3333333333333329E-2</v>
      </c>
      <c r="N178" s="86">
        <f t="shared" si="48"/>
        <v>8.3333333333333329E-2</v>
      </c>
      <c r="O178" s="86">
        <f t="shared" si="48"/>
        <v>8.3333333333333329E-2</v>
      </c>
      <c r="P178" s="86">
        <v>1</v>
      </c>
      <c r="Q178" s="86">
        <v>0</v>
      </c>
      <c r="R178" s="86">
        <f t="shared" si="48"/>
        <v>0</v>
      </c>
      <c r="S178" s="86">
        <f t="shared" si="48"/>
        <v>0</v>
      </c>
      <c r="T178" s="86">
        <f t="shared" si="48"/>
        <v>0</v>
      </c>
      <c r="U178" s="86">
        <f t="shared" si="48"/>
        <v>0</v>
      </c>
      <c r="V178" s="93"/>
    </row>
    <row r="179" spans="1:22" ht="47.25" x14ac:dyDescent="0.25">
      <c r="A179" s="27"/>
      <c r="B179" s="28" t="s">
        <v>230</v>
      </c>
      <c r="C179" s="28" t="s">
        <v>230</v>
      </c>
      <c r="D179" s="29" t="s">
        <v>369</v>
      </c>
      <c r="E179" s="4" t="s">
        <v>21</v>
      </c>
      <c r="F179" s="97" t="s">
        <v>46</v>
      </c>
      <c r="G179" s="95">
        <v>1</v>
      </c>
      <c r="H179" s="94">
        <v>5000</v>
      </c>
      <c r="I179" s="23">
        <f t="shared" si="47"/>
        <v>60000</v>
      </c>
      <c r="J179" s="86">
        <v>1</v>
      </c>
      <c r="K179" s="86">
        <f>J179</f>
        <v>1</v>
      </c>
      <c r="L179" s="86">
        <f t="shared" si="48"/>
        <v>1</v>
      </c>
      <c r="M179" s="86">
        <f t="shared" si="48"/>
        <v>1</v>
      </c>
      <c r="N179" s="86">
        <f t="shared" si="48"/>
        <v>1</v>
      </c>
      <c r="O179" s="86">
        <f t="shared" si="48"/>
        <v>1</v>
      </c>
      <c r="P179" s="86">
        <f t="shared" ref="P179:U179" si="49">O179</f>
        <v>1</v>
      </c>
      <c r="Q179" s="86">
        <f t="shared" si="49"/>
        <v>1</v>
      </c>
      <c r="R179" s="86">
        <f t="shared" si="48"/>
        <v>1</v>
      </c>
      <c r="S179" s="86">
        <f t="shared" si="48"/>
        <v>1</v>
      </c>
      <c r="T179" s="86">
        <f t="shared" si="48"/>
        <v>1</v>
      </c>
      <c r="U179" s="86">
        <f t="shared" si="48"/>
        <v>1</v>
      </c>
      <c r="V179" s="93" t="s">
        <v>466</v>
      </c>
    </row>
    <row r="180" spans="1:22" ht="25.5" x14ac:dyDescent="0.25">
      <c r="A180" s="27"/>
      <c r="B180" s="28" t="s">
        <v>231</v>
      </c>
      <c r="C180" s="28" t="s">
        <v>231</v>
      </c>
      <c r="D180" s="29" t="s">
        <v>370</v>
      </c>
      <c r="E180" s="6"/>
      <c r="F180" s="33"/>
      <c r="G180" s="34"/>
      <c r="H180" s="71"/>
      <c r="I180" s="40"/>
      <c r="J180" s="86">
        <f t="shared" si="36"/>
        <v>0</v>
      </c>
      <c r="K180" s="86">
        <f t="shared" si="48"/>
        <v>0</v>
      </c>
      <c r="L180" s="86">
        <f t="shared" si="48"/>
        <v>0</v>
      </c>
      <c r="M180" s="86">
        <f t="shared" si="48"/>
        <v>0</v>
      </c>
      <c r="N180" s="86">
        <f t="shared" si="48"/>
        <v>0</v>
      </c>
      <c r="O180" s="86">
        <f t="shared" si="48"/>
        <v>0</v>
      </c>
      <c r="P180" s="86">
        <f t="shared" si="48"/>
        <v>0</v>
      </c>
      <c r="Q180" s="86">
        <f t="shared" si="48"/>
        <v>0</v>
      </c>
      <c r="R180" s="86">
        <f t="shared" si="48"/>
        <v>0</v>
      </c>
      <c r="S180" s="86">
        <f t="shared" si="48"/>
        <v>0</v>
      </c>
      <c r="T180" s="86">
        <f t="shared" si="48"/>
        <v>0</v>
      </c>
      <c r="U180" s="86">
        <f t="shared" si="48"/>
        <v>0</v>
      </c>
      <c r="V180" s="93"/>
    </row>
    <row r="181" spans="1:22" ht="38.25" x14ac:dyDescent="0.25">
      <c r="A181" s="19" t="s">
        <v>5</v>
      </c>
      <c r="B181" s="20" t="s">
        <v>215</v>
      </c>
      <c r="C181" s="20" t="s">
        <v>215</v>
      </c>
      <c r="D181" s="2" t="s">
        <v>216</v>
      </c>
      <c r="E181" s="3"/>
      <c r="F181" s="24"/>
      <c r="G181" s="25"/>
      <c r="H181" s="73"/>
      <c r="I181" s="41"/>
      <c r="J181" s="86">
        <f t="shared" si="36"/>
        <v>0</v>
      </c>
      <c r="K181" s="86">
        <f t="shared" si="48"/>
        <v>0</v>
      </c>
      <c r="L181" s="86">
        <f t="shared" si="48"/>
        <v>0</v>
      </c>
      <c r="M181" s="86">
        <f t="shared" si="48"/>
        <v>0</v>
      </c>
      <c r="N181" s="86">
        <f t="shared" si="48"/>
        <v>0</v>
      </c>
      <c r="O181" s="86">
        <f t="shared" si="48"/>
        <v>0</v>
      </c>
      <c r="P181" s="86">
        <f t="shared" si="48"/>
        <v>0</v>
      </c>
      <c r="Q181" s="86">
        <f t="shared" si="48"/>
        <v>0</v>
      </c>
      <c r="R181" s="86">
        <f t="shared" si="48"/>
        <v>0</v>
      </c>
      <c r="S181" s="86">
        <f t="shared" si="48"/>
        <v>0</v>
      </c>
      <c r="T181" s="86">
        <f t="shared" si="48"/>
        <v>0</v>
      </c>
      <c r="U181" s="86">
        <f t="shared" si="48"/>
        <v>0</v>
      </c>
      <c r="V181" s="93"/>
    </row>
    <row r="182" spans="1:22" x14ac:dyDescent="0.25">
      <c r="A182" s="27"/>
      <c r="B182" s="28" t="s">
        <v>217</v>
      </c>
      <c r="C182" s="28" t="s">
        <v>217</v>
      </c>
      <c r="D182" s="29" t="s">
        <v>371</v>
      </c>
      <c r="E182" s="4" t="s">
        <v>412</v>
      </c>
      <c r="F182" s="21" t="s">
        <v>453</v>
      </c>
      <c r="G182" s="22">
        <v>1500</v>
      </c>
      <c r="H182" s="72">
        <v>0.59</v>
      </c>
      <c r="I182" s="23">
        <f t="shared" ref="I182:I192" si="50">F182*G182*H182</f>
        <v>318600</v>
      </c>
      <c r="J182" s="86"/>
      <c r="K182" s="86"/>
      <c r="L182" s="86"/>
      <c r="M182" s="86">
        <v>60</v>
      </c>
      <c r="N182" s="86">
        <v>60</v>
      </c>
      <c r="O182" s="86">
        <f t="shared" si="48"/>
        <v>60</v>
      </c>
      <c r="P182" s="86">
        <f t="shared" si="48"/>
        <v>60</v>
      </c>
      <c r="Q182" s="86">
        <f t="shared" si="48"/>
        <v>60</v>
      </c>
      <c r="R182" s="86">
        <f t="shared" si="48"/>
        <v>60</v>
      </c>
      <c r="S182" s="86"/>
      <c r="T182" s="86"/>
      <c r="U182" s="86"/>
      <c r="V182" s="93"/>
    </row>
    <row r="183" spans="1:22" x14ac:dyDescent="0.25">
      <c r="A183" s="27"/>
      <c r="B183" s="28" t="s">
        <v>218</v>
      </c>
      <c r="C183" s="28" t="s">
        <v>218</v>
      </c>
      <c r="D183" s="29" t="s">
        <v>372</v>
      </c>
      <c r="E183" s="4" t="s">
        <v>412</v>
      </c>
      <c r="F183" s="21" t="s">
        <v>454</v>
      </c>
      <c r="G183" s="22">
        <v>230</v>
      </c>
      <c r="H183" s="72">
        <v>11.46</v>
      </c>
      <c r="I183" s="23">
        <f t="shared" si="50"/>
        <v>295209.60000000003</v>
      </c>
      <c r="J183" s="86"/>
      <c r="K183" s="86"/>
      <c r="L183" s="86"/>
      <c r="M183" s="86">
        <v>19</v>
      </c>
      <c r="N183" s="86">
        <f t="shared" si="48"/>
        <v>19</v>
      </c>
      <c r="O183" s="86">
        <f t="shared" si="48"/>
        <v>19</v>
      </c>
      <c r="P183" s="86">
        <f t="shared" si="48"/>
        <v>19</v>
      </c>
      <c r="Q183" s="86">
        <f t="shared" si="48"/>
        <v>19</v>
      </c>
      <c r="R183" s="86">
        <v>17</v>
      </c>
      <c r="S183" s="86"/>
      <c r="T183" s="86"/>
      <c r="U183" s="86"/>
      <c r="V183" s="93"/>
    </row>
    <row r="184" spans="1:22" x14ac:dyDescent="0.25">
      <c r="A184" s="27"/>
      <c r="B184" s="28" t="s">
        <v>219</v>
      </c>
      <c r="C184" s="28" t="s">
        <v>219</v>
      </c>
      <c r="D184" s="29" t="s">
        <v>373</v>
      </c>
      <c r="E184" s="4" t="s">
        <v>412</v>
      </c>
      <c r="F184" s="21" t="s">
        <v>453</v>
      </c>
      <c r="G184" s="22">
        <v>350</v>
      </c>
      <c r="H184" s="72">
        <v>1.24</v>
      </c>
      <c r="I184" s="23">
        <f t="shared" si="50"/>
        <v>156240</v>
      </c>
      <c r="J184" s="86">
        <v>30</v>
      </c>
      <c r="K184" s="86">
        <f t="shared" si="48"/>
        <v>30</v>
      </c>
      <c r="L184" s="86">
        <f t="shared" si="48"/>
        <v>30</v>
      </c>
      <c r="M184" s="86">
        <f t="shared" si="48"/>
        <v>30</v>
      </c>
      <c r="N184" s="86">
        <f t="shared" si="48"/>
        <v>30</v>
      </c>
      <c r="O184" s="86">
        <f t="shared" si="48"/>
        <v>30</v>
      </c>
      <c r="P184" s="86">
        <f t="shared" si="48"/>
        <v>30</v>
      </c>
      <c r="Q184" s="86">
        <f t="shared" si="48"/>
        <v>30</v>
      </c>
      <c r="R184" s="86">
        <f t="shared" si="48"/>
        <v>30</v>
      </c>
      <c r="S184" s="86">
        <f t="shared" si="48"/>
        <v>30</v>
      </c>
      <c r="T184" s="86">
        <f t="shared" si="48"/>
        <v>30</v>
      </c>
      <c r="U184" s="86">
        <f t="shared" si="48"/>
        <v>30</v>
      </c>
      <c r="V184" s="93"/>
    </row>
    <row r="185" spans="1:22" x14ac:dyDescent="0.25">
      <c r="A185" s="27"/>
      <c r="B185" s="28" t="s">
        <v>220</v>
      </c>
      <c r="C185" s="28" t="s">
        <v>220</v>
      </c>
      <c r="D185" s="29" t="s">
        <v>374</v>
      </c>
      <c r="E185" s="4" t="s">
        <v>412</v>
      </c>
      <c r="F185" s="21" t="s">
        <v>453</v>
      </c>
      <c r="G185" s="22">
        <v>5</v>
      </c>
      <c r="H185" s="72">
        <v>26.3</v>
      </c>
      <c r="I185" s="23">
        <f t="shared" si="50"/>
        <v>47340</v>
      </c>
      <c r="J185" s="86">
        <v>30</v>
      </c>
      <c r="K185" s="86">
        <f t="shared" si="48"/>
        <v>30</v>
      </c>
      <c r="L185" s="86">
        <f t="shared" si="48"/>
        <v>30</v>
      </c>
      <c r="M185" s="86">
        <f t="shared" si="48"/>
        <v>30</v>
      </c>
      <c r="N185" s="86">
        <f t="shared" si="48"/>
        <v>30</v>
      </c>
      <c r="O185" s="86">
        <f t="shared" si="48"/>
        <v>30</v>
      </c>
      <c r="P185" s="86">
        <f t="shared" si="48"/>
        <v>30</v>
      </c>
      <c r="Q185" s="86">
        <f t="shared" si="48"/>
        <v>30</v>
      </c>
      <c r="R185" s="86">
        <f t="shared" si="48"/>
        <v>30</v>
      </c>
      <c r="S185" s="86">
        <f t="shared" si="48"/>
        <v>30</v>
      </c>
      <c r="T185" s="86">
        <f t="shared" si="48"/>
        <v>30</v>
      </c>
      <c r="U185" s="86">
        <f t="shared" si="48"/>
        <v>30</v>
      </c>
      <c r="V185" s="93"/>
    </row>
    <row r="186" spans="1:22" x14ac:dyDescent="0.25">
      <c r="A186" s="27"/>
      <c r="B186" s="28" t="s">
        <v>221</v>
      </c>
      <c r="C186" s="28" t="s">
        <v>221</v>
      </c>
      <c r="D186" s="29" t="s">
        <v>375</v>
      </c>
      <c r="E186" s="4" t="s">
        <v>412</v>
      </c>
      <c r="F186" s="21" t="s">
        <v>455</v>
      </c>
      <c r="G186" s="22">
        <v>350</v>
      </c>
      <c r="H186" s="72">
        <v>18</v>
      </c>
      <c r="I186" s="23">
        <f t="shared" si="50"/>
        <v>176400</v>
      </c>
      <c r="J186" s="86"/>
      <c r="K186" s="86"/>
      <c r="L186" s="86"/>
      <c r="M186" s="86"/>
      <c r="N186" s="86">
        <v>7</v>
      </c>
      <c r="O186" s="86">
        <v>7</v>
      </c>
      <c r="P186" s="86">
        <v>7</v>
      </c>
      <c r="Q186" s="86">
        <v>7</v>
      </c>
      <c r="R186" s="86"/>
      <c r="S186" s="86"/>
      <c r="T186" s="86"/>
      <c r="U186" s="86"/>
      <c r="V186" s="93"/>
    </row>
    <row r="187" spans="1:22" x14ac:dyDescent="0.25">
      <c r="A187" s="27"/>
      <c r="B187" s="28" t="s">
        <v>222</v>
      </c>
      <c r="C187" s="28" t="s">
        <v>222</v>
      </c>
      <c r="D187" s="29" t="s">
        <v>376</v>
      </c>
      <c r="E187" s="4" t="s">
        <v>412</v>
      </c>
      <c r="F187" s="21" t="s">
        <v>189</v>
      </c>
      <c r="G187" s="22">
        <v>350</v>
      </c>
      <c r="H187" s="72">
        <v>46.6</v>
      </c>
      <c r="I187" s="23">
        <f t="shared" si="50"/>
        <v>163100</v>
      </c>
      <c r="J187" s="86"/>
      <c r="K187" s="86"/>
      <c r="L187" s="86"/>
      <c r="M187" s="86"/>
      <c r="N187" s="86">
        <v>2</v>
      </c>
      <c r="O187" s="86">
        <v>2</v>
      </c>
      <c r="P187" s="86">
        <f t="shared" si="48"/>
        <v>2</v>
      </c>
      <c r="Q187" s="86">
        <f t="shared" si="48"/>
        <v>2</v>
      </c>
      <c r="R187" s="86">
        <f t="shared" si="48"/>
        <v>2</v>
      </c>
      <c r="S187" s="86"/>
      <c r="T187" s="86"/>
      <c r="U187" s="86"/>
      <c r="V187" s="93"/>
    </row>
    <row r="188" spans="1:22" x14ac:dyDescent="0.25">
      <c r="A188" s="49"/>
      <c r="B188" s="50" t="s">
        <v>223</v>
      </c>
      <c r="C188" s="50" t="s">
        <v>223</v>
      </c>
      <c r="D188" s="51" t="s">
        <v>377</v>
      </c>
      <c r="E188" s="8" t="s">
        <v>21</v>
      </c>
      <c r="F188" s="21" t="s">
        <v>5</v>
      </c>
      <c r="G188" s="22">
        <v>130</v>
      </c>
      <c r="H188" s="72">
        <v>340.07</v>
      </c>
      <c r="I188" s="23">
        <f t="shared" si="50"/>
        <v>88418.2</v>
      </c>
      <c r="J188" s="86"/>
      <c r="K188" s="86"/>
      <c r="L188" s="86"/>
      <c r="M188" s="86"/>
      <c r="N188" s="86">
        <v>1</v>
      </c>
      <c r="O188" s="86"/>
      <c r="P188" s="86"/>
      <c r="Q188" s="86"/>
      <c r="R188" s="86"/>
      <c r="S188" s="86">
        <v>1</v>
      </c>
      <c r="T188" s="86"/>
      <c r="U188" s="86"/>
      <c r="V188" s="93"/>
    </row>
    <row r="189" spans="1:22" x14ac:dyDescent="0.25">
      <c r="A189" s="52"/>
      <c r="B189" s="53" t="s">
        <v>224</v>
      </c>
      <c r="C189" s="53" t="s">
        <v>224</v>
      </c>
      <c r="D189" s="54" t="s">
        <v>232</v>
      </c>
      <c r="E189" s="4" t="s">
        <v>398</v>
      </c>
      <c r="F189" s="21" t="s">
        <v>3</v>
      </c>
      <c r="G189" s="22">
        <v>9</v>
      </c>
      <c r="H189" s="72">
        <v>3611.011</v>
      </c>
      <c r="I189" s="23">
        <f t="shared" si="50"/>
        <v>32499.098999999998</v>
      </c>
      <c r="J189" s="86"/>
      <c r="K189" s="86"/>
      <c r="L189" s="86"/>
      <c r="M189" s="86"/>
      <c r="N189" s="86"/>
      <c r="O189" s="86"/>
      <c r="P189" s="86">
        <v>1</v>
      </c>
      <c r="Q189" s="86"/>
      <c r="R189" s="86"/>
      <c r="S189" s="86"/>
      <c r="T189" s="86"/>
      <c r="U189" s="86"/>
      <c r="V189" s="93"/>
    </row>
    <row r="190" spans="1:22" x14ac:dyDescent="0.25">
      <c r="A190" s="52"/>
      <c r="B190" s="53" t="s">
        <v>225</v>
      </c>
      <c r="C190" s="53" t="s">
        <v>225</v>
      </c>
      <c r="D190" s="54" t="s">
        <v>378</v>
      </c>
      <c r="E190" s="4" t="s">
        <v>412</v>
      </c>
      <c r="F190" s="21" t="s">
        <v>456</v>
      </c>
      <c r="G190" s="22">
        <v>1500</v>
      </c>
      <c r="H190" s="72">
        <v>2.38</v>
      </c>
      <c r="I190" s="23">
        <f t="shared" si="50"/>
        <v>1071000</v>
      </c>
      <c r="J190" s="86">
        <v>50</v>
      </c>
      <c r="K190" s="86">
        <f t="shared" ref="K190:U192" si="51">J190</f>
        <v>50</v>
      </c>
      <c r="L190" s="86">
        <f t="shared" si="51"/>
        <v>50</v>
      </c>
      <c r="M190" s="86">
        <f t="shared" si="51"/>
        <v>50</v>
      </c>
      <c r="N190" s="86"/>
      <c r="O190" s="86"/>
      <c r="P190" s="86"/>
      <c r="Q190" s="86"/>
      <c r="R190" s="86"/>
      <c r="S190" s="86"/>
      <c r="T190" s="86">
        <f>M190</f>
        <v>50</v>
      </c>
      <c r="U190" s="86">
        <f t="shared" si="51"/>
        <v>50</v>
      </c>
      <c r="V190" s="93"/>
    </row>
    <row r="191" spans="1:22" x14ac:dyDescent="0.25">
      <c r="A191" s="52"/>
      <c r="B191" s="53" t="s">
        <v>226</v>
      </c>
      <c r="C191" s="53" t="s">
        <v>226</v>
      </c>
      <c r="D191" s="54" t="s">
        <v>379</v>
      </c>
      <c r="E191" s="4" t="s">
        <v>412</v>
      </c>
      <c r="F191" s="21" t="s">
        <v>457</v>
      </c>
      <c r="G191" s="22">
        <v>1500</v>
      </c>
      <c r="H191" s="72">
        <v>3.5</v>
      </c>
      <c r="I191" s="23">
        <f t="shared" si="50"/>
        <v>105000</v>
      </c>
      <c r="J191" s="86">
        <v>4</v>
      </c>
      <c r="K191" s="86">
        <f t="shared" si="51"/>
        <v>4</v>
      </c>
      <c r="L191" s="86">
        <f t="shared" si="51"/>
        <v>4</v>
      </c>
      <c r="M191" s="86"/>
      <c r="N191" s="86"/>
      <c r="O191" s="86"/>
      <c r="P191" s="86"/>
      <c r="Q191" s="86"/>
      <c r="R191" s="86"/>
      <c r="S191" s="86"/>
      <c r="T191" s="86">
        <f>L191</f>
        <v>4</v>
      </c>
      <c r="U191" s="86">
        <f t="shared" si="51"/>
        <v>4</v>
      </c>
      <c r="V191" s="93"/>
    </row>
    <row r="192" spans="1:22" ht="47.25" x14ac:dyDescent="0.25">
      <c r="A192" s="52"/>
      <c r="B192" s="53" t="s">
        <v>227</v>
      </c>
      <c r="C192" s="53" t="s">
        <v>227</v>
      </c>
      <c r="D192" s="54" t="s">
        <v>228</v>
      </c>
      <c r="E192" s="100" t="s">
        <v>403</v>
      </c>
      <c r="F192" s="102" t="s">
        <v>3</v>
      </c>
      <c r="G192" s="103">
        <v>1</v>
      </c>
      <c r="H192" s="104">
        <v>185500</v>
      </c>
      <c r="I192" s="40">
        <f t="shared" si="50"/>
        <v>185500</v>
      </c>
      <c r="J192" s="86"/>
      <c r="K192" s="86"/>
      <c r="L192" s="86"/>
      <c r="M192" s="86">
        <v>1</v>
      </c>
      <c r="N192" s="86"/>
      <c r="O192" s="86"/>
      <c r="P192" s="86"/>
      <c r="Q192" s="86"/>
      <c r="R192" s="86"/>
      <c r="S192" s="86"/>
      <c r="T192" s="86"/>
      <c r="U192" s="86"/>
      <c r="V192" s="93" t="s">
        <v>467</v>
      </c>
    </row>
  </sheetData>
  <mergeCells count="3">
    <mergeCell ref="B1:C1"/>
    <mergeCell ref="F1:I1"/>
    <mergeCell ref="A3:C3"/>
  </mergeCells>
  <dataValidations count="2">
    <dataValidation allowBlank="1" sqref="F8:I192"/>
    <dataValidation allowBlank="1" errorTitle="Ошибка !!!" error="Реквизит должен быть выбран из списка !!!" promptTitle="Реквизит выбирайте " prompt="из списка" sqref="B8:C19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Лист1!$A$2:$A$48</xm:f>
          </x14:formula1>
          <xm:sqref>E8:E192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V192"/>
  <sheetViews>
    <sheetView zoomScaleNormal="100" workbookViewId="0">
      <pane ySplit="7" topLeftCell="A67" activePane="bottomLeft" state="frozen"/>
      <selection pane="bottomLeft" activeCell="F198" sqref="F198"/>
    </sheetView>
  </sheetViews>
  <sheetFormatPr defaultColWidth="9.140625" defaultRowHeight="15.75" x14ac:dyDescent="0.25"/>
  <cols>
    <col min="1" max="1" width="6.42578125" style="55" customWidth="1"/>
    <col min="2" max="3" width="8.28515625" style="56" customWidth="1"/>
    <col min="4" max="4" width="78.5703125" style="57" customWidth="1"/>
    <col min="5" max="5" width="15.28515625" style="1" customWidth="1"/>
    <col min="6" max="6" width="14.28515625" style="9" customWidth="1"/>
    <col min="7" max="7" width="17.5703125" style="9" customWidth="1"/>
    <col min="8" max="8" width="16.85546875" style="69" customWidth="1"/>
    <col min="9" max="9" width="18" style="9" customWidth="1"/>
    <col min="10" max="10" width="13" style="9" customWidth="1"/>
    <col min="11" max="11" width="11.42578125" style="9" bestFit="1" customWidth="1"/>
    <col min="12" max="21" width="10.42578125" style="9" bestFit="1" customWidth="1"/>
    <col min="22" max="22" width="29.42578125" style="91" customWidth="1"/>
    <col min="23" max="16384" width="9.140625" style="9"/>
  </cols>
  <sheetData>
    <row r="1" spans="1:22" ht="18.75" x14ac:dyDescent="0.25">
      <c r="A1" s="10" t="s">
        <v>241</v>
      </c>
      <c r="B1" s="88" t="s">
        <v>242</v>
      </c>
      <c r="C1" s="88"/>
      <c r="D1" s="11" t="s">
        <v>464</v>
      </c>
      <c r="E1" s="66" t="s">
        <v>383</v>
      </c>
      <c r="F1" s="89" t="s">
        <v>458</v>
      </c>
      <c r="G1" s="89"/>
      <c r="H1" s="89"/>
      <c r="I1" s="89"/>
    </row>
    <row r="2" spans="1:22" ht="9" customHeight="1" x14ac:dyDescent="0.25">
      <c r="A2" s="10"/>
      <c r="B2" s="67"/>
      <c r="C2" s="67"/>
      <c r="D2" s="11"/>
      <c r="E2" s="12"/>
      <c r="F2" s="13"/>
      <c r="G2" s="13"/>
      <c r="H2" s="78"/>
      <c r="I2" s="14"/>
    </row>
    <row r="3" spans="1:22" ht="18" customHeight="1" x14ac:dyDescent="0.25">
      <c r="A3" s="90" t="s">
        <v>243</v>
      </c>
      <c r="B3" s="90"/>
      <c r="C3" s="90"/>
      <c r="D3" s="15"/>
      <c r="E3" s="17" t="s">
        <v>244</v>
      </c>
      <c r="F3" s="18"/>
      <c r="G3" s="18"/>
      <c r="H3" s="79"/>
      <c r="I3" s="18"/>
    </row>
    <row r="4" spans="1:22" ht="18" customHeight="1" x14ac:dyDescent="0.25">
      <c r="A4" s="68"/>
      <c r="B4" s="68"/>
      <c r="C4" s="68"/>
      <c r="D4" s="6"/>
      <c r="E4" s="17" t="s">
        <v>245</v>
      </c>
      <c r="F4" s="18"/>
      <c r="G4" s="18"/>
      <c r="H4" s="79"/>
      <c r="I4" s="18"/>
    </row>
    <row r="5" spans="1:22" ht="18" customHeight="1" x14ac:dyDescent="0.25">
      <c r="A5" s="68"/>
      <c r="B5" s="68"/>
      <c r="C5" s="68"/>
      <c r="D5" s="16"/>
      <c r="E5" s="17" t="s">
        <v>246</v>
      </c>
      <c r="F5" s="18"/>
      <c r="G5" s="18"/>
      <c r="H5" s="79"/>
      <c r="I5" s="18"/>
    </row>
    <row r="6" spans="1:22" ht="7.5" customHeight="1" x14ac:dyDescent="0.25">
      <c r="A6" s="10"/>
      <c r="B6" s="67"/>
      <c r="C6" s="67"/>
      <c r="D6" s="11"/>
      <c r="E6" s="12"/>
      <c r="F6" s="13"/>
      <c r="G6" s="13"/>
      <c r="H6" s="78"/>
      <c r="I6" s="14"/>
    </row>
    <row r="7" spans="1:22" ht="80.25" customHeight="1" x14ac:dyDescent="0.25">
      <c r="A7" s="65" t="s">
        <v>382</v>
      </c>
      <c r="B7" s="64" t="s">
        <v>247</v>
      </c>
      <c r="C7" s="64" t="s">
        <v>248</v>
      </c>
      <c r="D7" s="62" t="s">
        <v>0</v>
      </c>
      <c r="E7" s="63" t="s">
        <v>1</v>
      </c>
      <c r="F7" s="62" t="s">
        <v>381</v>
      </c>
      <c r="G7" s="62" t="s">
        <v>384</v>
      </c>
      <c r="H7" s="77" t="s">
        <v>432</v>
      </c>
      <c r="I7" s="62" t="s">
        <v>385</v>
      </c>
      <c r="J7" s="83" t="s">
        <v>433</v>
      </c>
      <c r="K7" s="83" t="s">
        <v>434</v>
      </c>
      <c r="L7" s="83" t="s">
        <v>435</v>
      </c>
      <c r="M7" s="83" t="s">
        <v>436</v>
      </c>
      <c r="N7" s="83" t="s">
        <v>437</v>
      </c>
      <c r="O7" s="83" t="s">
        <v>438</v>
      </c>
      <c r="P7" s="83" t="s">
        <v>439</v>
      </c>
      <c r="Q7" s="83" t="s">
        <v>440</v>
      </c>
      <c r="R7" s="83" t="s">
        <v>441</v>
      </c>
      <c r="S7" s="83" t="s">
        <v>442</v>
      </c>
      <c r="T7" s="83" t="s">
        <v>443</v>
      </c>
      <c r="U7" s="83" t="s">
        <v>444</v>
      </c>
      <c r="V7" s="92" t="s">
        <v>462</v>
      </c>
    </row>
    <row r="8" spans="1:22" ht="77.25" customHeight="1" x14ac:dyDescent="0.25">
      <c r="A8" s="61" t="s">
        <v>3</v>
      </c>
      <c r="B8" s="60" t="s">
        <v>3</v>
      </c>
      <c r="C8" s="60" t="s">
        <v>3</v>
      </c>
      <c r="D8" s="59" t="s">
        <v>4</v>
      </c>
      <c r="E8" s="58"/>
      <c r="F8" s="58"/>
      <c r="G8" s="58"/>
      <c r="H8" s="58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93"/>
    </row>
    <row r="9" spans="1:22" ht="25.5" x14ac:dyDescent="0.25">
      <c r="A9" s="19" t="s">
        <v>5</v>
      </c>
      <c r="B9" s="20" t="s">
        <v>5</v>
      </c>
      <c r="C9" s="20" t="s">
        <v>5</v>
      </c>
      <c r="D9" s="2" t="s">
        <v>6</v>
      </c>
      <c r="E9" s="3"/>
      <c r="F9" s="24"/>
      <c r="G9" s="25"/>
      <c r="H9" s="7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93"/>
    </row>
    <row r="10" spans="1:22" ht="15.75" customHeight="1" x14ac:dyDescent="0.25">
      <c r="A10" s="27"/>
      <c r="B10" s="28" t="s">
        <v>7</v>
      </c>
      <c r="C10" s="28" t="s">
        <v>7</v>
      </c>
      <c r="D10" s="29" t="s">
        <v>233</v>
      </c>
      <c r="E10" s="4" t="s">
        <v>412</v>
      </c>
      <c r="F10" s="30" t="s">
        <v>460</v>
      </c>
      <c r="G10" s="31">
        <v>538.87</v>
      </c>
      <c r="H10" s="70">
        <v>0.12</v>
      </c>
      <c r="I10" s="85">
        <f>F10*G10*H10</f>
        <v>47334.340799999998</v>
      </c>
      <c r="J10" s="86">
        <f>F10/12</f>
        <v>61</v>
      </c>
      <c r="K10" s="86">
        <f>J10</f>
        <v>61</v>
      </c>
      <c r="L10" s="86">
        <f t="shared" ref="L10:U11" si="0">K10</f>
        <v>61</v>
      </c>
      <c r="M10" s="86">
        <f t="shared" si="0"/>
        <v>61</v>
      </c>
      <c r="N10" s="86">
        <f t="shared" si="0"/>
        <v>61</v>
      </c>
      <c r="O10" s="86">
        <f t="shared" si="0"/>
        <v>61</v>
      </c>
      <c r="P10" s="86">
        <f t="shared" si="0"/>
        <v>61</v>
      </c>
      <c r="Q10" s="86">
        <f t="shared" si="0"/>
        <v>61</v>
      </c>
      <c r="R10" s="86">
        <f t="shared" si="0"/>
        <v>61</v>
      </c>
      <c r="S10" s="86">
        <f t="shared" si="0"/>
        <v>61</v>
      </c>
      <c r="T10" s="86">
        <f t="shared" si="0"/>
        <v>61</v>
      </c>
      <c r="U10" s="86">
        <f t="shared" si="0"/>
        <v>61</v>
      </c>
      <c r="V10" s="93"/>
    </row>
    <row r="11" spans="1:22" ht="15.75" customHeight="1" x14ac:dyDescent="0.25">
      <c r="A11" s="27"/>
      <c r="B11" s="28" t="s">
        <v>8</v>
      </c>
      <c r="C11" s="28" t="s">
        <v>8</v>
      </c>
      <c r="D11" s="29" t="s">
        <v>234</v>
      </c>
      <c r="E11" s="4" t="s">
        <v>412</v>
      </c>
      <c r="F11" s="30" t="s">
        <v>460</v>
      </c>
      <c r="G11" s="31">
        <v>498.13</v>
      </c>
      <c r="H11" s="70">
        <v>0.13</v>
      </c>
      <c r="I11" s="23">
        <f>F11*G11*H11</f>
        <v>47402.050799999997</v>
      </c>
      <c r="J11" s="86">
        <f t="shared" ref="J11:J71" si="1">F11/12</f>
        <v>61</v>
      </c>
      <c r="K11" s="86">
        <f>J11</f>
        <v>61</v>
      </c>
      <c r="L11" s="86">
        <f t="shared" si="0"/>
        <v>61</v>
      </c>
      <c r="M11" s="86">
        <f t="shared" si="0"/>
        <v>61</v>
      </c>
      <c r="N11" s="86">
        <f t="shared" si="0"/>
        <v>61</v>
      </c>
      <c r="O11" s="86">
        <f t="shared" si="0"/>
        <v>61</v>
      </c>
      <c r="P11" s="86">
        <f t="shared" si="0"/>
        <v>61</v>
      </c>
      <c r="Q11" s="86">
        <f t="shared" si="0"/>
        <v>61</v>
      </c>
      <c r="R11" s="86">
        <f t="shared" si="0"/>
        <v>61</v>
      </c>
      <c r="S11" s="86">
        <f t="shared" si="0"/>
        <v>61</v>
      </c>
      <c r="T11" s="86">
        <f t="shared" si="0"/>
        <v>61</v>
      </c>
      <c r="U11" s="86">
        <f t="shared" si="0"/>
        <v>61</v>
      </c>
      <c r="V11" s="93"/>
    </row>
    <row r="12" spans="1:22" ht="15.75" customHeight="1" x14ac:dyDescent="0.25">
      <c r="A12" s="27"/>
      <c r="B12" s="28" t="s">
        <v>9</v>
      </c>
      <c r="C12" s="28" t="s">
        <v>9</v>
      </c>
      <c r="D12" s="29" t="s">
        <v>236</v>
      </c>
      <c r="E12" s="4"/>
      <c r="F12" s="30" t="s">
        <v>445</v>
      </c>
      <c r="G12" s="31"/>
      <c r="H12" s="70"/>
      <c r="I12" s="23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93"/>
    </row>
    <row r="13" spans="1:22" ht="15.75" customHeight="1" x14ac:dyDescent="0.25">
      <c r="A13" s="27"/>
      <c r="B13" s="28" t="s">
        <v>10</v>
      </c>
      <c r="C13" s="28" t="s">
        <v>10</v>
      </c>
      <c r="D13" s="29" t="s">
        <v>235</v>
      </c>
      <c r="E13" s="4"/>
      <c r="F13" s="30" t="s">
        <v>445</v>
      </c>
      <c r="G13" s="31"/>
      <c r="H13" s="70"/>
      <c r="I13" s="23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93"/>
    </row>
    <row r="14" spans="1:22" ht="15.75" customHeight="1" x14ac:dyDescent="0.25">
      <c r="A14" s="27"/>
      <c r="B14" s="28" t="s">
        <v>11</v>
      </c>
      <c r="C14" s="28" t="s">
        <v>11</v>
      </c>
      <c r="D14" s="29" t="s">
        <v>237</v>
      </c>
      <c r="E14" s="4" t="s">
        <v>412</v>
      </c>
      <c r="F14" s="30" t="s">
        <v>460</v>
      </c>
      <c r="G14" s="31">
        <v>2</v>
      </c>
      <c r="H14" s="70">
        <v>25.08</v>
      </c>
      <c r="I14" s="23">
        <f>F14*G14*H14</f>
        <v>36717.119999999995</v>
      </c>
      <c r="J14" s="86">
        <f t="shared" si="1"/>
        <v>61</v>
      </c>
      <c r="K14" s="86">
        <f t="shared" ref="K14:U14" si="2">J14</f>
        <v>61</v>
      </c>
      <c r="L14" s="86">
        <f t="shared" si="2"/>
        <v>61</v>
      </c>
      <c r="M14" s="86">
        <f t="shared" si="2"/>
        <v>61</v>
      </c>
      <c r="N14" s="86">
        <f t="shared" si="2"/>
        <v>61</v>
      </c>
      <c r="O14" s="86">
        <f t="shared" si="2"/>
        <v>61</v>
      </c>
      <c r="P14" s="86">
        <f t="shared" si="2"/>
        <v>61</v>
      </c>
      <c r="Q14" s="86">
        <f t="shared" si="2"/>
        <v>61</v>
      </c>
      <c r="R14" s="86">
        <f t="shared" si="2"/>
        <v>61</v>
      </c>
      <c r="S14" s="86">
        <f t="shared" si="2"/>
        <v>61</v>
      </c>
      <c r="T14" s="86">
        <f t="shared" si="2"/>
        <v>61</v>
      </c>
      <c r="U14" s="86">
        <f t="shared" si="2"/>
        <v>61</v>
      </c>
      <c r="V14" s="93"/>
    </row>
    <row r="15" spans="1:22" ht="15.75" customHeight="1" x14ac:dyDescent="0.25">
      <c r="A15" s="7" t="s">
        <v>5</v>
      </c>
      <c r="B15" s="32" t="s">
        <v>12</v>
      </c>
      <c r="C15" s="32" t="s">
        <v>12</v>
      </c>
      <c r="D15" s="5" t="s">
        <v>13</v>
      </c>
      <c r="E15" s="6"/>
      <c r="F15" s="33"/>
      <c r="G15" s="34"/>
      <c r="H15" s="71"/>
      <c r="I15" s="35"/>
      <c r="J15" s="86">
        <f t="shared" si="1"/>
        <v>0</v>
      </c>
      <c r="K15" s="86">
        <f t="shared" ref="K15:U15" si="3">J15</f>
        <v>0</v>
      </c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86">
        <f t="shared" si="3"/>
        <v>0</v>
      </c>
      <c r="R15" s="86">
        <f t="shared" si="3"/>
        <v>0</v>
      </c>
      <c r="S15" s="86">
        <f t="shared" si="3"/>
        <v>0</v>
      </c>
      <c r="T15" s="86">
        <f t="shared" si="3"/>
        <v>0</v>
      </c>
      <c r="U15" s="86">
        <f t="shared" si="3"/>
        <v>0</v>
      </c>
      <c r="V15" s="93"/>
    </row>
    <row r="16" spans="1:22" ht="15.75" customHeight="1" x14ac:dyDescent="0.25">
      <c r="A16" s="27"/>
      <c r="B16" s="28" t="s">
        <v>14</v>
      </c>
      <c r="C16" s="28" t="s">
        <v>14</v>
      </c>
      <c r="D16" s="29" t="s">
        <v>238</v>
      </c>
      <c r="E16" s="4" t="s">
        <v>412</v>
      </c>
      <c r="F16" s="30" t="s">
        <v>460</v>
      </c>
      <c r="G16" s="31">
        <v>538.87</v>
      </c>
      <c r="H16" s="70">
        <v>0.1</v>
      </c>
      <c r="I16" s="23">
        <f>F16*G16*H16</f>
        <v>39445.284000000007</v>
      </c>
      <c r="J16" s="86">
        <f t="shared" si="1"/>
        <v>61</v>
      </c>
      <c r="K16" s="86">
        <f t="shared" ref="K16:U16" si="4">J16</f>
        <v>61</v>
      </c>
      <c r="L16" s="86">
        <f t="shared" si="4"/>
        <v>61</v>
      </c>
      <c r="M16" s="86">
        <f t="shared" si="4"/>
        <v>61</v>
      </c>
      <c r="N16" s="86">
        <f t="shared" si="4"/>
        <v>61</v>
      </c>
      <c r="O16" s="86">
        <f t="shared" si="4"/>
        <v>61</v>
      </c>
      <c r="P16" s="86">
        <f t="shared" si="4"/>
        <v>61</v>
      </c>
      <c r="Q16" s="86">
        <f t="shared" si="4"/>
        <v>61</v>
      </c>
      <c r="R16" s="86">
        <f t="shared" si="4"/>
        <v>61</v>
      </c>
      <c r="S16" s="86">
        <f t="shared" si="4"/>
        <v>61</v>
      </c>
      <c r="T16" s="86">
        <f t="shared" si="4"/>
        <v>61</v>
      </c>
      <c r="U16" s="86">
        <f t="shared" si="4"/>
        <v>61</v>
      </c>
      <c r="V16" s="93"/>
    </row>
    <row r="17" spans="1:22" ht="15.75" customHeight="1" x14ac:dyDescent="0.25">
      <c r="A17" s="27"/>
      <c r="B17" s="28" t="s">
        <v>15</v>
      </c>
      <c r="C17" s="28" t="s">
        <v>15</v>
      </c>
      <c r="D17" s="29" t="s">
        <v>239</v>
      </c>
      <c r="E17" s="4" t="s">
        <v>412</v>
      </c>
      <c r="F17" s="30" t="s">
        <v>460</v>
      </c>
      <c r="G17" s="31">
        <v>498.13</v>
      </c>
      <c r="H17" s="70">
        <v>0.1</v>
      </c>
      <c r="I17" s="23">
        <f>F17*G17*H17</f>
        <v>36463.116000000002</v>
      </c>
      <c r="J17" s="86">
        <f t="shared" si="1"/>
        <v>61</v>
      </c>
      <c r="K17" s="86">
        <f t="shared" ref="K17:U17" si="5">J17</f>
        <v>61</v>
      </c>
      <c r="L17" s="86">
        <f t="shared" si="5"/>
        <v>61</v>
      </c>
      <c r="M17" s="86">
        <f t="shared" si="5"/>
        <v>61</v>
      </c>
      <c r="N17" s="86">
        <f t="shared" si="5"/>
        <v>61</v>
      </c>
      <c r="O17" s="86">
        <f t="shared" si="5"/>
        <v>61</v>
      </c>
      <c r="P17" s="86">
        <f t="shared" si="5"/>
        <v>61</v>
      </c>
      <c r="Q17" s="86">
        <f t="shared" si="5"/>
        <v>61</v>
      </c>
      <c r="R17" s="86">
        <f t="shared" si="5"/>
        <v>61</v>
      </c>
      <c r="S17" s="86">
        <f t="shared" si="5"/>
        <v>61</v>
      </c>
      <c r="T17" s="86">
        <f t="shared" si="5"/>
        <v>61</v>
      </c>
      <c r="U17" s="86">
        <f t="shared" si="5"/>
        <v>61</v>
      </c>
      <c r="V17" s="93"/>
    </row>
    <row r="18" spans="1:22" ht="15.75" customHeight="1" x14ac:dyDescent="0.25">
      <c r="A18" s="27"/>
      <c r="B18" s="28" t="s">
        <v>16</v>
      </c>
      <c r="C18" s="28" t="s">
        <v>16</v>
      </c>
      <c r="D18" s="29" t="s">
        <v>249</v>
      </c>
      <c r="E18" s="4" t="s">
        <v>412</v>
      </c>
      <c r="F18" s="30" t="s">
        <v>5</v>
      </c>
      <c r="G18" s="31">
        <v>2467</v>
      </c>
      <c r="H18" s="70">
        <v>71.209999999999994</v>
      </c>
      <c r="I18" s="23">
        <f>F18*G18*H18</f>
        <v>351350.13999999996</v>
      </c>
      <c r="J18" s="86">
        <f t="shared" si="1"/>
        <v>0.16666666666666666</v>
      </c>
      <c r="K18" s="86">
        <f t="shared" ref="K18:U18" si="6">J18</f>
        <v>0.16666666666666666</v>
      </c>
      <c r="L18" s="86">
        <f t="shared" si="6"/>
        <v>0.16666666666666666</v>
      </c>
      <c r="M18" s="86">
        <v>1</v>
      </c>
      <c r="N18" s="86">
        <v>0</v>
      </c>
      <c r="O18" s="86">
        <v>0</v>
      </c>
      <c r="P18" s="86">
        <v>0</v>
      </c>
      <c r="Q18" s="86">
        <v>0</v>
      </c>
      <c r="R18" s="86">
        <v>1</v>
      </c>
      <c r="S18" s="86">
        <v>0</v>
      </c>
      <c r="T18" s="86">
        <v>0</v>
      </c>
      <c r="U18" s="86">
        <f t="shared" si="6"/>
        <v>0</v>
      </c>
      <c r="V18" s="93"/>
    </row>
    <row r="19" spans="1:22" ht="15.75" customHeight="1" x14ac:dyDescent="0.25">
      <c r="A19" s="7" t="s">
        <v>5</v>
      </c>
      <c r="B19" s="32" t="s">
        <v>17</v>
      </c>
      <c r="C19" s="32" t="s">
        <v>17</v>
      </c>
      <c r="D19" s="5" t="s">
        <v>18</v>
      </c>
      <c r="E19" s="6"/>
      <c r="F19" s="33"/>
      <c r="G19" s="34"/>
      <c r="H19" s="71"/>
      <c r="I19" s="35"/>
      <c r="J19" s="86">
        <f t="shared" si="1"/>
        <v>0</v>
      </c>
      <c r="K19" s="86">
        <f t="shared" ref="K19:U19" si="7">J19</f>
        <v>0</v>
      </c>
      <c r="L19" s="86">
        <f t="shared" si="7"/>
        <v>0</v>
      </c>
      <c r="M19" s="86">
        <f t="shared" si="7"/>
        <v>0</v>
      </c>
      <c r="N19" s="86">
        <f t="shared" si="7"/>
        <v>0</v>
      </c>
      <c r="O19" s="86">
        <f t="shared" si="7"/>
        <v>0</v>
      </c>
      <c r="P19" s="86">
        <f t="shared" si="7"/>
        <v>0</v>
      </c>
      <c r="Q19" s="86">
        <f t="shared" si="7"/>
        <v>0</v>
      </c>
      <c r="R19" s="86">
        <f t="shared" si="7"/>
        <v>0</v>
      </c>
      <c r="S19" s="86">
        <f t="shared" si="7"/>
        <v>0</v>
      </c>
      <c r="T19" s="86">
        <f t="shared" si="7"/>
        <v>0</v>
      </c>
      <c r="U19" s="86">
        <f t="shared" si="7"/>
        <v>0</v>
      </c>
      <c r="V19" s="93"/>
    </row>
    <row r="20" spans="1:22" ht="15.75" customHeight="1" x14ac:dyDescent="0.25">
      <c r="A20" s="27"/>
      <c r="B20" s="28" t="s">
        <v>19</v>
      </c>
      <c r="C20" s="28" t="s">
        <v>19</v>
      </c>
      <c r="D20" s="29" t="s">
        <v>250</v>
      </c>
      <c r="E20" s="4" t="s">
        <v>412</v>
      </c>
      <c r="F20" s="30" t="s">
        <v>46</v>
      </c>
      <c r="G20" s="31">
        <v>1020.2</v>
      </c>
      <c r="H20" s="70">
        <v>3.74</v>
      </c>
      <c r="I20" s="23">
        <f t="shared" ref="I20:I29" si="8">F20*G20*H20</f>
        <v>45786.576000000008</v>
      </c>
      <c r="J20" s="86">
        <f t="shared" si="1"/>
        <v>1</v>
      </c>
      <c r="K20" s="86">
        <f t="shared" ref="K20:U20" si="9">J20</f>
        <v>1</v>
      </c>
      <c r="L20" s="86">
        <f t="shared" si="9"/>
        <v>1</v>
      </c>
      <c r="M20" s="86">
        <f t="shared" si="9"/>
        <v>1</v>
      </c>
      <c r="N20" s="86">
        <f t="shared" si="9"/>
        <v>1</v>
      </c>
      <c r="O20" s="86">
        <f t="shared" si="9"/>
        <v>1</v>
      </c>
      <c r="P20" s="86">
        <f t="shared" si="9"/>
        <v>1</v>
      </c>
      <c r="Q20" s="86">
        <f t="shared" si="9"/>
        <v>1</v>
      </c>
      <c r="R20" s="86">
        <f t="shared" si="9"/>
        <v>1</v>
      </c>
      <c r="S20" s="86">
        <f t="shared" si="9"/>
        <v>1</v>
      </c>
      <c r="T20" s="86">
        <f t="shared" si="9"/>
        <v>1</v>
      </c>
      <c r="U20" s="86">
        <f t="shared" si="9"/>
        <v>1</v>
      </c>
      <c r="V20" s="93"/>
    </row>
    <row r="21" spans="1:22" ht="15.75" customHeight="1" x14ac:dyDescent="0.25">
      <c r="A21" s="27"/>
      <c r="B21" s="28" t="s">
        <v>20</v>
      </c>
      <c r="C21" s="28" t="s">
        <v>20</v>
      </c>
      <c r="D21" s="29" t="s">
        <v>380</v>
      </c>
      <c r="E21" s="4" t="s">
        <v>403</v>
      </c>
      <c r="F21" s="30" t="s">
        <v>5</v>
      </c>
      <c r="G21" s="31">
        <v>120</v>
      </c>
      <c r="H21" s="70">
        <v>118.25</v>
      </c>
      <c r="I21" s="23">
        <f t="shared" si="8"/>
        <v>28380</v>
      </c>
      <c r="J21" s="86">
        <f t="shared" si="1"/>
        <v>0.16666666666666666</v>
      </c>
      <c r="K21" s="86"/>
      <c r="L21" s="86"/>
      <c r="M21" s="86"/>
      <c r="N21" s="86">
        <v>1</v>
      </c>
      <c r="O21" s="86"/>
      <c r="P21" s="86"/>
      <c r="Q21" s="86"/>
      <c r="R21" s="86"/>
      <c r="S21" s="86">
        <v>1</v>
      </c>
      <c r="T21" s="86"/>
      <c r="U21" s="86"/>
      <c r="V21" s="93"/>
    </row>
    <row r="22" spans="1:22" ht="15.75" customHeight="1" x14ac:dyDescent="0.25">
      <c r="A22" s="27"/>
      <c r="B22" s="28" t="s">
        <v>22</v>
      </c>
      <c r="C22" s="28" t="s">
        <v>22</v>
      </c>
      <c r="D22" s="29" t="s">
        <v>251</v>
      </c>
      <c r="E22" s="4" t="s">
        <v>412</v>
      </c>
      <c r="F22" s="30" t="s">
        <v>46</v>
      </c>
      <c r="G22" s="31">
        <v>35</v>
      </c>
      <c r="H22" s="70">
        <v>71.930000000000007</v>
      </c>
      <c r="I22" s="23">
        <f t="shared" si="8"/>
        <v>30210.600000000002</v>
      </c>
      <c r="J22" s="86">
        <f t="shared" si="1"/>
        <v>1</v>
      </c>
      <c r="K22" s="86">
        <f t="shared" ref="K22:U22" si="10">J22</f>
        <v>1</v>
      </c>
      <c r="L22" s="86">
        <f t="shared" si="10"/>
        <v>1</v>
      </c>
      <c r="M22" s="86">
        <f t="shared" si="10"/>
        <v>1</v>
      </c>
      <c r="N22" s="86">
        <f t="shared" si="10"/>
        <v>1</v>
      </c>
      <c r="O22" s="86">
        <f t="shared" si="10"/>
        <v>1</v>
      </c>
      <c r="P22" s="86">
        <f t="shared" si="10"/>
        <v>1</v>
      </c>
      <c r="Q22" s="86">
        <f t="shared" si="10"/>
        <v>1</v>
      </c>
      <c r="R22" s="86">
        <f t="shared" si="10"/>
        <v>1</v>
      </c>
      <c r="S22" s="86">
        <f t="shared" si="10"/>
        <v>1</v>
      </c>
      <c r="T22" s="86">
        <f t="shared" si="10"/>
        <v>1</v>
      </c>
      <c r="U22" s="86">
        <f t="shared" si="10"/>
        <v>1</v>
      </c>
      <c r="V22" s="93"/>
    </row>
    <row r="23" spans="1:22" ht="15.75" customHeight="1" x14ac:dyDescent="0.25">
      <c r="A23" s="27"/>
      <c r="B23" s="28" t="s">
        <v>23</v>
      </c>
      <c r="C23" s="28" t="s">
        <v>23</v>
      </c>
      <c r="D23" s="29" t="s">
        <v>252</v>
      </c>
      <c r="E23" s="4" t="s">
        <v>412</v>
      </c>
      <c r="F23" s="30" t="s">
        <v>46</v>
      </c>
      <c r="G23" s="31">
        <v>25</v>
      </c>
      <c r="H23" s="70">
        <v>94.6</v>
      </c>
      <c r="I23" s="23">
        <f t="shared" si="8"/>
        <v>28380</v>
      </c>
      <c r="J23" s="86">
        <f t="shared" si="1"/>
        <v>1</v>
      </c>
      <c r="K23" s="86">
        <f t="shared" ref="K23:U23" si="11">J23</f>
        <v>1</v>
      </c>
      <c r="L23" s="86">
        <f t="shared" si="11"/>
        <v>1</v>
      </c>
      <c r="M23" s="86">
        <f t="shared" si="11"/>
        <v>1</v>
      </c>
      <c r="N23" s="86">
        <f t="shared" si="11"/>
        <v>1</v>
      </c>
      <c r="O23" s="86">
        <f t="shared" si="11"/>
        <v>1</v>
      </c>
      <c r="P23" s="86">
        <f t="shared" si="11"/>
        <v>1</v>
      </c>
      <c r="Q23" s="86">
        <f t="shared" si="11"/>
        <v>1</v>
      </c>
      <c r="R23" s="86">
        <f t="shared" si="11"/>
        <v>1</v>
      </c>
      <c r="S23" s="86">
        <f t="shared" si="11"/>
        <v>1</v>
      </c>
      <c r="T23" s="86">
        <f t="shared" si="11"/>
        <v>1</v>
      </c>
      <c r="U23" s="86">
        <f t="shared" si="11"/>
        <v>1</v>
      </c>
      <c r="V23" s="93"/>
    </row>
    <row r="24" spans="1:22" ht="15.75" customHeight="1" x14ac:dyDescent="0.25">
      <c r="A24" s="27"/>
      <c r="B24" s="28" t="s">
        <v>24</v>
      </c>
      <c r="C24" s="28" t="s">
        <v>24</v>
      </c>
      <c r="D24" s="29" t="s">
        <v>253</v>
      </c>
      <c r="E24" s="4" t="s">
        <v>403</v>
      </c>
      <c r="F24" s="30" t="s">
        <v>5</v>
      </c>
      <c r="G24" s="31">
        <v>6</v>
      </c>
      <c r="H24" s="70">
        <v>2593.9499999999998</v>
      </c>
      <c r="I24" s="23">
        <f t="shared" si="8"/>
        <v>31127.399999999998</v>
      </c>
      <c r="J24" s="86">
        <f t="shared" si="1"/>
        <v>0.16666666666666666</v>
      </c>
      <c r="K24" s="86"/>
      <c r="L24" s="86"/>
      <c r="M24" s="86"/>
      <c r="N24" s="86">
        <v>1</v>
      </c>
      <c r="O24" s="86"/>
      <c r="P24" s="86"/>
      <c r="Q24" s="86"/>
      <c r="R24" s="86"/>
      <c r="S24" s="86">
        <v>1</v>
      </c>
      <c r="T24" s="86"/>
      <c r="U24" s="86"/>
      <c r="V24" s="93"/>
    </row>
    <row r="25" spans="1:22" ht="15.75" customHeight="1" x14ac:dyDescent="0.25">
      <c r="A25" s="27"/>
      <c r="B25" s="28" t="s">
        <v>25</v>
      </c>
      <c r="C25" s="28" t="s">
        <v>25</v>
      </c>
      <c r="D25" s="29" t="s">
        <v>254</v>
      </c>
      <c r="E25" s="4" t="s">
        <v>412</v>
      </c>
      <c r="F25" s="30" t="s">
        <v>46</v>
      </c>
      <c r="G25" s="31">
        <v>12</v>
      </c>
      <c r="H25" s="70">
        <v>273.38</v>
      </c>
      <c r="I25" s="23">
        <f t="shared" si="8"/>
        <v>39366.720000000001</v>
      </c>
      <c r="J25" s="86">
        <f t="shared" si="1"/>
        <v>1</v>
      </c>
      <c r="K25" s="86">
        <f t="shared" ref="K25:U25" si="12">J25</f>
        <v>1</v>
      </c>
      <c r="L25" s="86">
        <f t="shared" si="12"/>
        <v>1</v>
      </c>
      <c r="M25" s="86">
        <f t="shared" si="12"/>
        <v>1</v>
      </c>
      <c r="N25" s="86">
        <f t="shared" si="12"/>
        <v>1</v>
      </c>
      <c r="O25" s="86">
        <f t="shared" si="12"/>
        <v>1</v>
      </c>
      <c r="P25" s="86">
        <f t="shared" si="12"/>
        <v>1</v>
      </c>
      <c r="Q25" s="86">
        <f t="shared" si="12"/>
        <v>1</v>
      </c>
      <c r="R25" s="86">
        <f t="shared" si="12"/>
        <v>1</v>
      </c>
      <c r="S25" s="86">
        <f t="shared" si="12"/>
        <v>1</v>
      </c>
      <c r="T25" s="86">
        <f t="shared" si="12"/>
        <v>1</v>
      </c>
      <c r="U25" s="86">
        <f t="shared" si="12"/>
        <v>1</v>
      </c>
      <c r="V25" s="93"/>
    </row>
    <row r="26" spans="1:22" ht="15.75" customHeight="1" x14ac:dyDescent="0.25">
      <c r="A26" s="27"/>
      <c r="B26" s="28" t="s">
        <v>26</v>
      </c>
      <c r="C26" s="28" t="s">
        <v>26</v>
      </c>
      <c r="D26" s="29" t="s">
        <v>255</v>
      </c>
      <c r="E26" s="4" t="s">
        <v>412</v>
      </c>
      <c r="F26" s="30" t="s">
        <v>46</v>
      </c>
      <c r="G26" s="31">
        <v>12</v>
      </c>
      <c r="H26" s="70">
        <v>178.02</v>
      </c>
      <c r="I26" s="23">
        <f t="shared" si="8"/>
        <v>25634.880000000001</v>
      </c>
      <c r="J26" s="86">
        <f t="shared" si="1"/>
        <v>1</v>
      </c>
      <c r="K26" s="86">
        <f t="shared" ref="K26:U26" si="13">J26</f>
        <v>1</v>
      </c>
      <c r="L26" s="86">
        <f t="shared" si="13"/>
        <v>1</v>
      </c>
      <c r="M26" s="86">
        <f t="shared" si="13"/>
        <v>1</v>
      </c>
      <c r="N26" s="86">
        <f t="shared" si="13"/>
        <v>1</v>
      </c>
      <c r="O26" s="86">
        <f t="shared" si="13"/>
        <v>1</v>
      </c>
      <c r="P26" s="86">
        <f t="shared" si="13"/>
        <v>1</v>
      </c>
      <c r="Q26" s="86">
        <f t="shared" si="13"/>
        <v>1</v>
      </c>
      <c r="R26" s="86">
        <f t="shared" si="13"/>
        <v>1</v>
      </c>
      <c r="S26" s="86">
        <f t="shared" si="13"/>
        <v>1</v>
      </c>
      <c r="T26" s="86">
        <f t="shared" si="13"/>
        <v>1</v>
      </c>
      <c r="U26" s="86">
        <f t="shared" si="13"/>
        <v>1</v>
      </c>
      <c r="V26" s="93"/>
    </row>
    <row r="27" spans="1:22" ht="15.75" customHeight="1" x14ac:dyDescent="0.25">
      <c r="A27" s="27"/>
      <c r="B27" s="28" t="s">
        <v>27</v>
      </c>
      <c r="C27" s="28" t="s">
        <v>27</v>
      </c>
      <c r="D27" s="29" t="s">
        <v>256</v>
      </c>
      <c r="E27" s="4" t="s">
        <v>412</v>
      </c>
      <c r="F27" s="30" t="s">
        <v>49</v>
      </c>
      <c r="G27" s="31">
        <v>12</v>
      </c>
      <c r="H27" s="70">
        <v>610.34</v>
      </c>
      <c r="I27" s="23">
        <f t="shared" si="8"/>
        <v>29296.32</v>
      </c>
      <c r="J27" s="86">
        <f t="shared" si="1"/>
        <v>0.33333333333333331</v>
      </c>
      <c r="K27" s="86">
        <v>1</v>
      </c>
      <c r="L27" s="86"/>
      <c r="M27" s="86"/>
      <c r="N27" s="86">
        <v>1</v>
      </c>
      <c r="O27" s="86"/>
      <c r="P27" s="86"/>
      <c r="Q27" s="86">
        <v>1</v>
      </c>
      <c r="R27" s="86"/>
      <c r="S27" s="86"/>
      <c r="T27" s="86">
        <v>1</v>
      </c>
      <c r="U27" s="86"/>
      <c r="V27" s="93"/>
    </row>
    <row r="28" spans="1:22" ht="15.75" customHeight="1" x14ac:dyDescent="0.25">
      <c r="A28" s="27"/>
      <c r="B28" s="28" t="s">
        <v>28</v>
      </c>
      <c r="C28" s="28" t="s">
        <v>28</v>
      </c>
      <c r="D28" s="29" t="s">
        <v>257</v>
      </c>
      <c r="E28" s="4" t="s">
        <v>412</v>
      </c>
      <c r="F28" s="30" t="s">
        <v>46</v>
      </c>
      <c r="G28" s="31">
        <v>25</v>
      </c>
      <c r="H28" s="70">
        <v>45.78</v>
      </c>
      <c r="I28" s="23">
        <f t="shared" si="8"/>
        <v>13734</v>
      </c>
      <c r="J28" s="86">
        <f t="shared" si="1"/>
        <v>1</v>
      </c>
      <c r="K28" s="86">
        <f t="shared" ref="K28:U28" si="14">J28</f>
        <v>1</v>
      </c>
      <c r="L28" s="86">
        <f t="shared" si="14"/>
        <v>1</v>
      </c>
      <c r="M28" s="86">
        <f t="shared" si="14"/>
        <v>1</v>
      </c>
      <c r="N28" s="86">
        <f t="shared" si="14"/>
        <v>1</v>
      </c>
      <c r="O28" s="86">
        <f t="shared" si="14"/>
        <v>1</v>
      </c>
      <c r="P28" s="86">
        <f t="shared" si="14"/>
        <v>1</v>
      </c>
      <c r="Q28" s="86">
        <f t="shared" si="14"/>
        <v>1</v>
      </c>
      <c r="R28" s="86">
        <f t="shared" si="14"/>
        <v>1</v>
      </c>
      <c r="S28" s="86">
        <f t="shared" si="14"/>
        <v>1</v>
      </c>
      <c r="T28" s="86">
        <f t="shared" si="14"/>
        <v>1</v>
      </c>
      <c r="U28" s="86">
        <f t="shared" si="14"/>
        <v>1</v>
      </c>
      <c r="V28" s="93"/>
    </row>
    <row r="29" spans="1:22" ht="15.75" customHeight="1" x14ac:dyDescent="0.25">
      <c r="A29" s="27"/>
      <c r="B29" s="28" t="s">
        <v>29</v>
      </c>
      <c r="C29" s="28" t="s">
        <v>29</v>
      </c>
      <c r="D29" s="29" t="s">
        <v>258</v>
      </c>
      <c r="E29" s="4" t="s">
        <v>412</v>
      </c>
      <c r="F29" s="30" t="s">
        <v>446</v>
      </c>
      <c r="G29" s="31">
        <v>422.4</v>
      </c>
      <c r="H29" s="70">
        <v>2.98</v>
      </c>
      <c r="I29" s="23">
        <f t="shared" si="8"/>
        <v>30210.047999999995</v>
      </c>
      <c r="J29" s="86">
        <f t="shared" si="1"/>
        <v>2</v>
      </c>
      <c r="K29" s="86">
        <f t="shared" ref="K29:U29" si="15">J29</f>
        <v>2</v>
      </c>
      <c r="L29" s="86">
        <f t="shared" si="15"/>
        <v>2</v>
      </c>
      <c r="M29" s="86">
        <f t="shared" si="15"/>
        <v>2</v>
      </c>
      <c r="N29" s="86">
        <f t="shared" si="15"/>
        <v>2</v>
      </c>
      <c r="O29" s="86">
        <f t="shared" si="15"/>
        <v>2</v>
      </c>
      <c r="P29" s="86">
        <f t="shared" si="15"/>
        <v>2</v>
      </c>
      <c r="Q29" s="86">
        <f t="shared" si="15"/>
        <v>2</v>
      </c>
      <c r="R29" s="86">
        <f t="shared" si="15"/>
        <v>2</v>
      </c>
      <c r="S29" s="86">
        <f t="shared" si="15"/>
        <v>2</v>
      </c>
      <c r="T29" s="86">
        <f t="shared" si="15"/>
        <v>2</v>
      </c>
      <c r="U29" s="86">
        <f t="shared" si="15"/>
        <v>2</v>
      </c>
      <c r="V29" s="93"/>
    </row>
    <row r="30" spans="1:22" ht="15.75" customHeight="1" x14ac:dyDescent="0.25">
      <c r="A30" s="7" t="s">
        <v>5</v>
      </c>
      <c r="B30" s="32" t="s">
        <v>30</v>
      </c>
      <c r="C30" s="32" t="s">
        <v>30</v>
      </c>
      <c r="D30" s="5" t="s">
        <v>31</v>
      </c>
      <c r="E30" s="6"/>
      <c r="F30" s="33"/>
      <c r="G30" s="34"/>
      <c r="H30" s="71"/>
      <c r="I30" s="35"/>
      <c r="J30" s="86">
        <f t="shared" si="1"/>
        <v>0</v>
      </c>
      <c r="K30" s="86">
        <f t="shared" ref="K30:U30" si="16">J30</f>
        <v>0</v>
      </c>
      <c r="L30" s="86">
        <f t="shared" si="16"/>
        <v>0</v>
      </c>
      <c r="M30" s="86">
        <f t="shared" si="16"/>
        <v>0</v>
      </c>
      <c r="N30" s="86">
        <f t="shared" si="16"/>
        <v>0</v>
      </c>
      <c r="O30" s="86">
        <f t="shared" si="16"/>
        <v>0</v>
      </c>
      <c r="P30" s="86">
        <f t="shared" si="16"/>
        <v>0</v>
      </c>
      <c r="Q30" s="86">
        <f t="shared" si="16"/>
        <v>0</v>
      </c>
      <c r="R30" s="86">
        <f t="shared" si="16"/>
        <v>0</v>
      </c>
      <c r="S30" s="86">
        <f t="shared" si="16"/>
        <v>0</v>
      </c>
      <c r="T30" s="86">
        <f t="shared" si="16"/>
        <v>0</v>
      </c>
      <c r="U30" s="86">
        <f t="shared" si="16"/>
        <v>0</v>
      </c>
      <c r="V30" s="93"/>
    </row>
    <row r="31" spans="1:22" ht="25.9" customHeight="1" x14ac:dyDescent="0.25">
      <c r="A31" s="27"/>
      <c r="B31" s="28" t="s">
        <v>32</v>
      </c>
      <c r="C31" s="28" t="s">
        <v>32</v>
      </c>
      <c r="D31" s="29" t="s">
        <v>259</v>
      </c>
      <c r="E31" s="4" t="s">
        <v>412</v>
      </c>
      <c r="F31" s="30" t="s">
        <v>446</v>
      </c>
      <c r="G31" s="31">
        <v>367.97</v>
      </c>
      <c r="H31" s="70">
        <v>54.74</v>
      </c>
      <c r="I31" s="23">
        <f>F31*G31*H31</f>
        <v>483424.26720000006</v>
      </c>
      <c r="J31" s="86">
        <f t="shared" si="1"/>
        <v>2</v>
      </c>
      <c r="K31" s="86">
        <f t="shared" ref="K31:U31" si="17">J31</f>
        <v>2</v>
      </c>
      <c r="L31" s="86">
        <f t="shared" si="17"/>
        <v>2</v>
      </c>
      <c r="M31" s="86">
        <f t="shared" si="17"/>
        <v>2</v>
      </c>
      <c r="N31" s="86">
        <f t="shared" si="17"/>
        <v>2</v>
      </c>
      <c r="O31" s="86">
        <f t="shared" si="17"/>
        <v>2</v>
      </c>
      <c r="P31" s="86">
        <f t="shared" si="17"/>
        <v>2</v>
      </c>
      <c r="Q31" s="86">
        <f t="shared" si="17"/>
        <v>2</v>
      </c>
      <c r="R31" s="86">
        <f t="shared" si="17"/>
        <v>2</v>
      </c>
      <c r="S31" s="86">
        <f t="shared" si="17"/>
        <v>2</v>
      </c>
      <c r="T31" s="86">
        <f t="shared" si="17"/>
        <v>2</v>
      </c>
      <c r="U31" s="86">
        <f t="shared" si="17"/>
        <v>2</v>
      </c>
      <c r="V31" s="93"/>
    </row>
    <row r="32" spans="1:22" ht="15.75" customHeight="1" x14ac:dyDescent="0.25">
      <c r="A32" s="27"/>
      <c r="B32" s="28" t="s">
        <v>33</v>
      </c>
      <c r="C32" s="28" t="s">
        <v>33</v>
      </c>
      <c r="D32" s="29" t="s">
        <v>260</v>
      </c>
      <c r="E32" s="4" t="s">
        <v>412</v>
      </c>
      <c r="F32" s="30" t="s">
        <v>3</v>
      </c>
      <c r="G32" s="31">
        <v>367.97</v>
      </c>
      <c r="H32" s="70">
        <v>24.88</v>
      </c>
      <c r="I32" s="23">
        <f>F32*G32*H32</f>
        <v>9155.0936000000002</v>
      </c>
      <c r="J32" s="86">
        <f t="shared" si="1"/>
        <v>8.3333333333333329E-2</v>
      </c>
      <c r="K32" s="86">
        <v>1</v>
      </c>
      <c r="L32" s="86">
        <v>0</v>
      </c>
      <c r="M32" s="86"/>
      <c r="N32" s="86"/>
      <c r="O32" s="86"/>
      <c r="P32" s="86"/>
      <c r="Q32" s="86"/>
      <c r="R32" s="86"/>
      <c r="S32" s="86"/>
      <c r="T32" s="86"/>
      <c r="U32" s="86">
        <f>L32</f>
        <v>0</v>
      </c>
      <c r="V32" s="93"/>
    </row>
    <row r="33" spans="1:22" ht="15.75" customHeight="1" x14ac:dyDescent="0.25">
      <c r="A33" s="27"/>
      <c r="B33" s="28" t="s">
        <v>34</v>
      </c>
      <c r="C33" s="28" t="s">
        <v>34</v>
      </c>
      <c r="D33" s="29" t="s">
        <v>240</v>
      </c>
      <c r="E33" s="4" t="s">
        <v>412</v>
      </c>
      <c r="F33" s="30" t="s">
        <v>3</v>
      </c>
      <c r="G33" s="31">
        <v>50</v>
      </c>
      <c r="H33" s="70">
        <v>187.68</v>
      </c>
      <c r="I33" s="23">
        <f>F33*G33*H33</f>
        <v>9384</v>
      </c>
      <c r="J33" s="86">
        <f t="shared" si="1"/>
        <v>8.3333333333333329E-2</v>
      </c>
      <c r="K33" s="86">
        <v>1</v>
      </c>
      <c r="L33" s="86">
        <v>0</v>
      </c>
      <c r="M33" s="86"/>
      <c r="N33" s="86"/>
      <c r="O33" s="86"/>
      <c r="P33" s="86"/>
      <c r="Q33" s="86"/>
      <c r="R33" s="86"/>
      <c r="S33" s="86"/>
      <c r="T33" s="86"/>
      <c r="U33" s="86">
        <f>L33</f>
        <v>0</v>
      </c>
      <c r="V33" s="93"/>
    </row>
    <row r="34" spans="1:22" ht="15.75" customHeight="1" x14ac:dyDescent="0.25">
      <c r="A34" s="7" t="s">
        <v>5</v>
      </c>
      <c r="B34" s="32" t="s">
        <v>35</v>
      </c>
      <c r="C34" s="32" t="s">
        <v>35</v>
      </c>
      <c r="D34" s="5" t="s">
        <v>36</v>
      </c>
      <c r="E34" s="6"/>
      <c r="F34" s="33"/>
      <c r="G34" s="34"/>
      <c r="H34" s="71"/>
      <c r="I34" s="35"/>
      <c r="J34" s="86">
        <f t="shared" si="1"/>
        <v>0</v>
      </c>
      <c r="K34" s="86">
        <f t="shared" ref="K34:U34" si="18">J34</f>
        <v>0</v>
      </c>
      <c r="L34" s="86">
        <f t="shared" si="18"/>
        <v>0</v>
      </c>
      <c r="M34" s="86">
        <f t="shared" si="18"/>
        <v>0</v>
      </c>
      <c r="N34" s="86">
        <f t="shared" si="18"/>
        <v>0</v>
      </c>
      <c r="O34" s="86">
        <f t="shared" si="18"/>
        <v>0</v>
      </c>
      <c r="P34" s="86">
        <f t="shared" si="18"/>
        <v>0</v>
      </c>
      <c r="Q34" s="86">
        <f t="shared" si="18"/>
        <v>0</v>
      </c>
      <c r="R34" s="86">
        <f t="shared" si="18"/>
        <v>0</v>
      </c>
      <c r="S34" s="86">
        <f t="shared" si="18"/>
        <v>0</v>
      </c>
      <c r="T34" s="86">
        <f t="shared" si="18"/>
        <v>0</v>
      </c>
      <c r="U34" s="86">
        <f t="shared" si="18"/>
        <v>0</v>
      </c>
      <c r="V34" s="93"/>
    </row>
    <row r="35" spans="1:22" ht="22.5" x14ac:dyDescent="0.25">
      <c r="A35" s="27"/>
      <c r="B35" s="28" t="s">
        <v>37</v>
      </c>
      <c r="C35" s="28" t="s">
        <v>37</v>
      </c>
      <c r="D35" s="29" t="s">
        <v>261</v>
      </c>
      <c r="E35" s="4" t="s">
        <v>398</v>
      </c>
      <c r="F35" s="84" t="s">
        <v>447</v>
      </c>
      <c r="G35" s="31"/>
      <c r="H35" s="70"/>
      <c r="I35" s="2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93"/>
    </row>
    <row r="36" spans="1:22" ht="15.75" customHeight="1" x14ac:dyDescent="0.25">
      <c r="A36" s="27"/>
      <c r="B36" s="28" t="s">
        <v>38</v>
      </c>
      <c r="C36" s="28" t="s">
        <v>38</v>
      </c>
      <c r="D36" s="29" t="s">
        <v>262</v>
      </c>
      <c r="E36" s="4" t="s">
        <v>403</v>
      </c>
      <c r="F36" s="30" t="s">
        <v>5</v>
      </c>
      <c r="G36" s="31">
        <v>8</v>
      </c>
      <c r="H36" s="70">
        <v>1716.58</v>
      </c>
      <c r="I36" s="23">
        <f>F36*G36*H36</f>
        <v>27465.279999999999</v>
      </c>
      <c r="J36" s="86">
        <f t="shared" si="1"/>
        <v>0.16666666666666666</v>
      </c>
      <c r="K36" s="86"/>
      <c r="L36" s="86"/>
      <c r="M36" s="86">
        <v>1</v>
      </c>
      <c r="N36" s="86"/>
      <c r="O36" s="86"/>
      <c r="P36" s="86"/>
      <c r="Q36" s="86"/>
      <c r="R36" s="86"/>
      <c r="S36" s="86"/>
      <c r="T36" s="86">
        <v>1</v>
      </c>
      <c r="U36" s="86"/>
      <c r="V36" s="93"/>
    </row>
    <row r="37" spans="1:22" ht="15.75" customHeight="1" x14ac:dyDescent="0.25">
      <c r="A37" s="27"/>
      <c r="B37" s="28" t="s">
        <v>39</v>
      </c>
      <c r="C37" s="28" t="s">
        <v>39</v>
      </c>
      <c r="D37" s="29" t="s">
        <v>263</v>
      </c>
      <c r="E37" s="4" t="s">
        <v>412</v>
      </c>
      <c r="F37" s="30" t="s">
        <v>5</v>
      </c>
      <c r="G37" s="31">
        <v>367.97</v>
      </c>
      <c r="H37" s="70">
        <v>54.74</v>
      </c>
      <c r="I37" s="23">
        <f t="shared" ref="I37:I40" si="19">F37*G37*H37</f>
        <v>40285.355600000003</v>
      </c>
      <c r="J37" s="86">
        <f t="shared" si="1"/>
        <v>0.16666666666666666</v>
      </c>
      <c r="K37" s="86"/>
      <c r="L37" s="86">
        <v>1</v>
      </c>
      <c r="M37" s="86"/>
      <c r="N37" s="86"/>
      <c r="O37" s="86"/>
      <c r="P37" s="86"/>
      <c r="Q37" s="86">
        <v>1</v>
      </c>
      <c r="R37" s="86"/>
      <c r="S37" s="86"/>
      <c r="T37" s="86"/>
      <c r="U37" s="86"/>
      <c r="V37" s="93"/>
    </row>
    <row r="38" spans="1:22" ht="15.75" customHeight="1" x14ac:dyDescent="0.25">
      <c r="A38" s="27"/>
      <c r="B38" s="28" t="s">
        <v>40</v>
      </c>
      <c r="C38" s="28" t="s">
        <v>40</v>
      </c>
      <c r="D38" s="29" t="s">
        <v>264</v>
      </c>
      <c r="E38" s="4" t="s">
        <v>403</v>
      </c>
      <c r="F38" s="30" t="s">
        <v>445</v>
      </c>
      <c r="G38" s="31"/>
      <c r="H38" s="70"/>
      <c r="I38" s="23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93"/>
    </row>
    <row r="39" spans="1:22" ht="15.75" customHeight="1" x14ac:dyDescent="0.25">
      <c r="A39" s="27"/>
      <c r="B39" s="28" t="s">
        <v>41</v>
      </c>
      <c r="C39" s="28" t="s">
        <v>41</v>
      </c>
      <c r="D39" s="29" t="s">
        <v>265</v>
      </c>
      <c r="E39" s="4" t="s">
        <v>403</v>
      </c>
      <c r="F39" s="84" t="s">
        <v>461</v>
      </c>
      <c r="G39" s="31">
        <v>0</v>
      </c>
      <c r="H39" s="70">
        <v>1500</v>
      </c>
      <c r="I39" s="23">
        <f t="shared" si="19"/>
        <v>0</v>
      </c>
      <c r="J39" s="86">
        <f t="shared" si="1"/>
        <v>0</v>
      </c>
      <c r="K39" s="86">
        <f t="shared" ref="K39:U39" si="20">J39</f>
        <v>0</v>
      </c>
      <c r="L39" s="86">
        <f t="shared" si="20"/>
        <v>0</v>
      </c>
      <c r="M39" s="86">
        <f t="shared" si="20"/>
        <v>0</v>
      </c>
      <c r="N39" s="86">
        <f t="shared" si="20"/>
        <v>0</v>
      </c>
      <c r="O39" s="86">
        <f t="shared" si="20"/>
        <v>0</v>
      </c>
      <c r="P39" s="86">
        <f t="shared" si="20"/>
        <v>0</v>
      </c>
      <c r="Q39" s="86">
        <f t="shared" si="20"/>
        <v>0</v>
      </c>
      <c r="R39" s="86">
        <f t="shared" si="20"/>
        <v>0</v>
      </c>
      <c r="S39" s="86">
        <f t="shared" si="20"/>
        <v>0</v>
      </c>
      <c r="T39" s="86">
        <f t="shared" si="20"/>
        <v>0</v>
      </c>
      <c r="U39" s="86">
        <f t="shared" si="20"/>
        <v>0</v>
      </c>
      <c r="V39" s="93"/>
    </row>
    <row r="40" spans="1:22" ht="25.5" x14ac:dyDescent="0.25">
      <c r="A40" s="27"/>
      <c r="B40" s="28" t="s">
        <v>42</v>
      </c>
      <c r="C40" s="28" t="s">
        <v>42</v>
      </c>
      <c r="D40" s="29" t="s">
        <v>43</v>
      </c>
      <c r="E40" s="33" t="s">
        <v>403</v>
      </c>
      <c r="F40" s="33"/>
      <c r="G40" s="34"/>
      <c r="H40" s="71"/>
      <c r="I40" s="33">
        <f t="shared" si="19"/>
        <v>0</v>
      </c>
      <c r="J40" s="86">
        <f t="shared" si="1"/>
        <v>0</v>
      </c>
      <c r="K40" s="86">
        <f t="shared" ref="K40:U40" si="21">J40</f>
        <v>0</v>
      </c>
      <c r="L40" s="86">
        <f t="shared" si="21"/>
        <v>0</v>
      </c>
      <c r="M40" s="86">
        <f t="shared" si="21"/>
        <v>0</v>
      </c>
      <c r="N40" s="86">
        <f t="shared" si="21"/>
        <v>0</v>
      </c>
      <c r="O40" s="86">
        <f t="shared" si="21"/>
        <v>0</v>
      </c>
      <c r="P40" s="86">
        <f t="shared" si="21"/>
        <v>0</v>
      </c>
      <c r="Q40" s="86">
        <f t="shared" si="21"/>
        <v>0</v>
      </c>
      <c r="R40" s="86">
        <f t="shared" si="21"/>
        <v>0</v>
      </c>
      <c r="S40" s="86">
        <f t="shared" si="21"/>
        <v>0</v>
      </c>
      <c r="T40" s="86">
        <f t="shared" si="21"/>
        <v>0</v>
      </c>
      <c r="U40" s="86">
        <f t="shared" si="21"/>
        <v>0</v>
      </c>
      <c r="V40" s="93"/>
    </row>
    <row r="41" spans="1:22" ht="15.75" customHeight="1" x14ac:dyDescent="0.25">
      <c r="A41" s="19" t="s">
        <v>5</v>
      </c>
      <c r="B41" s="20" t="s">
        <v>44</v>
      </c>
      <c r="C41" s="20" t="s">
        <v>44</v>
      </c>
      <c r="D41" s="2" t="s">
        <v>45</v>
      </c>
      <c r="E41" s="36"/>
      <c r="F41" s="37"/>
      <c r="G41" s="38"/>
      <c r="H41" s="74"/>
      <c r="I41" s="26"/>
      <c r="J41" s="86">
        <f t="shared" si="1"/>
        <v>0</v>
      </c>
      <c r="K41" s="86">
        <f t="shared" ref="K41:U41" si="22">J41</f>
        <v>0</v>
      </c>
      <c r="L41" s="86">
        <f t="shared" si="22"/>
        <v>0</v>
      </c>
      <c r="M41" s="86">
        <f t="shared" si="22"/>
        <v>0</v>
      </c>
      <c r="N41" s="86">
        <f t="shared" si="22"/>
        <v>0</v>
      </c>
      <c r="O41" s="86">
        <f t="shared" si="22"/>
        <v>0</v>
      </c>
      <c r="P41" s="86">
        <f t="shared" si="22"/>
        <v>0</v>
      </c>
      <c r="Q41" s="86">
        <f t="shared" si="22"/>
        <v>0</v>
      </c>
      <c r="R41" s="86">
        <f t="shared" si="22"/>
        <v>0</v>
      </c>
      <c r="S41" s="86">
        <f t="shared" si="22"/>
        <v>0</v>
      </c>
      <c r="T41" s="86">
        <f t="shared" si="22"/>
        <v>0</v>
      </c>
      <c r="U41" s="86">
        <f t="shared" si="22"/>
        <v>0</v>
      </c>
      <c r="V41" s="93"/>
    </row>
    <row r="42" spans="1:22" ht="15.75" customHeight="1" x14ac:dyDescent="0.25">
      <c r="A42" s="27"/>
      <c r="B42" s="28" t="s">
        <v>47</v>
      </c>
      <c r="C42" s="28" t="s">
        <v>47</v>
      </c>
      <c r="D42" s="29" t="s">
        <v>266</v>
      </c>
      <c r="E42" s="4"/>
      <c r="F42" s="30" t="s">
        <v>445</v>
      </c>
      <c r="G42" s="31"/>
      <c r="H42" s="70"/>
      <c r="I42" s="23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93"/>
    </row>
    <row r="43" spans="1:22" ht="15.75" customHeight="1" x14ac:dyDescent="0.25">
      <c r="A43" s="27"/>
      <c r="B43" s="28" t="s">
        <v>48</v>
      </c>
      <c r="C43" s="28" t="s">
        <v>48</v>
      </c>
      <c r="D43" s="29" t="s">
        <v>267</v>
      </c>
      <c r="E43" s="100" t="s">
        <v>403</v>
      </c>
      <c r="F43" s="102" t="s">
        <v>46</v>
      </c>
      <c r="G43" s="103">
        <v>4</v>
      </c>
      <c r="H43" s="99">
        <v>7500</v>
      </c>
      <c r="I43" s="23">
        <f t="shared" ref="I43" si="23">F43*G43*H43</f>
        <v>360000</v>
      </c>
      <c r="J43" s="86">
        <v>1</v>
      </c>
      <c r="K43" s="96">
        <f>J43</f>
        <v>1</v>
      </c>
      <c r="L43" s="96">
        <f t="shared" ref="L43:U43" si="24">K43</f>
        <v>1</v>
      </c>
      <c r="M43" s="96">
        <f t="shared" si="24"/>
        <v>1</v>
      </c>
      <c r="N43" s="96">
        <f t="shared" si="24"/>
        <v>1</v>
      </c>
      <c r="O43" s="96">
        <f t="shared" si="24"/>
        <v>1</v>
      </c>
      <c r="P43" s="96">
        <f t="shared" si="24"/>
        <v>1</v>
      </c>
      <c r="Q43" s="96">
        <f t="shared" si="24"/>
        <v>1</v>
      </c>
      <c r="R43" s="96">
        <f t="shared" si="24"/>
        <v>1</v>
      </c>
      <c r="S43" s="96">
        <f t="shared" si="24"/>
        <v>1</v>
      </c>
      <c r="T43" s="96">
        <f t="shared" si="24"/>
        <v>1</v>
      </c>
      <c r="U43" s="96">
        <f t="shared" si="24"/>
        <v>1</v>
      </c>
      <c r="V43" s="93"/>
    </row>
    <row r="44" spans="1:22" ht="15.75" customHeight="1" x14ac:dyDescent="0.25">
      <c r="A44" s="19" t="s">
        <v>3</v>
      </c>
      <c r="B44" s="20" t="s">
        <v>49</v>
      </c>
      <c r="C44" s="20" t="s">
        <v>49</v>
      </c>
      <c r="D44" s="2" t="s">
        <v>50</v>
      </c>
      <c r="E44" s="36"/>
      <c r="F44" s="37"/>
      <c r="G44" s="38"/>
      <c r="H44" s="74"/>
      <c r="I44" s="87"/>
      <c r="J44" s="86">
        <f t="shared" si="1"/>
        <v>0</v>
      </c>
      <c r="K44" s="86">
        <v>1</v>
      </c>
      <c r="L44" s="86"/>
      <c r="M44" s="86"/>
      <c r="N44" s="86"/>
      <c r="O44" s="86">
        <v>1</v>
      </c>
      <c r="P44" s="86"/>
      <c r="Q44" s="86"/>
      <c r="R44" s="86"/>
      <c r="S44" s="86">
        <v>1</v>
      </c>
      <c r="T44" s="86"/>
      <c r="U44" s="86"/>
      <c r="V44" s="93"/>
    </row>
    <row r="45" spans="1:22" ht="25.5" x14ac:dyDescent="0.25">
      <c r="A45" s="19" t="s">
        <v>5</v>
      </c>
      <c r="B45" s="20" t="s">
        <v>51</v>
      </c>
      <c r="C45" s="20" t="s">
        <v>51</v>
      </c>
      <c r="D45" s="2" t="s">
        <v>52</v>
      </c>
      <c r="E45" s="36"/>
      <c r="F45" s="37"/>
      <c r="G45" s="38"/>
      <c r="H45" s="74"/>
      <c r="I45" s="26"/>
      <c r="J45" s="86">
        <f t="shared" si="1"/>
        <v>0</v>
      </c>
      <c r="K45" s="86">
        <f t="shared" ref="K45:U45" si="25">J45</f>
        <v>0</v>
      </c>
      <c r="L45" s="86">
        <f t="shared" si="25"/>
        <v>0</v>
      </c>
      <c r="M45" s="86">
        <f t="shared" si="25"/>
        <v>0</v>
      </c>
      <c r="N45" s="86">
        <f t="shared" si="25"/>
        <v>0</v>
      </c>
      <c r="O45" s="86">
        <f t="shared" si="25"/>
        <v>0</v>
      </c>
      <c r="P45" s="86">
        <f t="shared" si="25"/>
        <v>0</v>
      </c>
      <c r="Q45" s="86">
        <f t="shared" si="25"/>
        <v>0</v>
      </c>
      <c r="R45" s="86">
        <f t="shared" si="25"/>
        <v>0</v>
      </c>
      <c r="S45" s="86">
        <f t="shared" si="25"/>
        <v>0</v>
      </c>
      <c r="T45" s="86">
        <f t="shared" si="25"/>
        <v>0</v>
      </c>
      <c r="U45" s="86">
        <f t="shared" si="25"/>
        <v>0</v>
      </c>
      <c r="V45" s="93"/>
    </row>
    <row r="46" spans="1:22" x14ac:dyDescent="0.25">
      <c r="A46" s="27"/>
      <c r="B46" s="32" t="s">
        <v>53</v>
      </c>
      <c r="C46" s="32" t="s">
        <v>53</v>
      </c>
      <c r="D46" s="5" t="s">
        <v>54</v>
      </c>
      <c r="E46" s="6"/>
      <c r="F46" s="33"/>
      <c r="G46" s="34"/>
      <c r="H46" s="71"/>
      <c r="I46" s="35"/>
      <c r="J46" s="86">
        <f t="shared" si="1"/>
        <v>0</v>
      </c>
      <c r="K46" s="86">
        <f t="shared" ref="K46:U46" si="26">J46</f>
        <v>0</v>
      </c>
      <c r="L46" s="86">
        <f t="shared" si="26"/>
        <v>0</v>
      </c>
      <c r="M46" s="86">
        <f t="shared" si="26"/>
        <v>0</v>
      </c>
      <c r="N46" s="86">
        <f t="shared" si="26"/>
        <v>0</v>
      </c>
      <c r="O46" s="86">
        <f t="shared" si="26"/>
        <v>0</v>
      </c>
      <c r="P46" s="86">
        <f t="shared" si="26"/>
        <v>0</v>
      </c>
      <c r="Q46" s="86">
        <f t="shared" si="26"/>
        <v>0</v>
      </c>
      <c r="R46" s="86">
        <f t="shared" si="26"/>
        <v>0</v>
      </c>
      <c r="S46" s="86">
        <f t="shared" si="26"/>
        <v>0</v>
      </c>
      <c r="T46" s="86">
        <f t="shared" si="26"/>
        <v>0</v>
      </c>
      <c r="U46" s="86">
        <f t="shared" si="26"/>
        <v>0</v>
      </c>
      <c r="V46" s="93"/>
    </row>
    <row r="47" spans="1:22" ht="22.5" x14ac:dyDescent="0.25">
      <c r="A47" s="27"/>
      <c r="B47" s="28" t="s">
        <v>55</v>
      </c>
      <c r="C47" s="28" t="s">
        <v>55</v>
      </c>
      <c r="D47" s="29" t="s">
        <v>268</v>
      </c>
      <c r="E47" s="4" t="s">
        <v>412</v>
      </c>
      <c r="F47" s="84" t="s">
        <v>448</v>
      </c>
      <c r="G47" s="22"/>
      <c r="H47" s="72"/>
      <c r="I47" s="23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93"/>
    </row>
    <row r="48" spans="1:22" ht="22.5" x14ac:dyDescent="0.25">
      <c r="A48" s="27"/>
      <c r="B48" s="28" t="s">
        <v>56</v>
      </c>
      <c r="C48" s="28" t="s">
        <v>56</v>
      </c>
      <c r="D48" s="29" t="s">
        <v>269</v>
      </c>
      <c r="E48" s="4" t="s">
        <v>412</v>
      </c>
      <c r="F48" s="84" t="s">
        <v>448</v>
      </c>
      <c r="G48" s="22"/>
      <c r="H48" s="72"/>
      <c r="I48" s="2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93"/>
    </row>
    <row r="49" spans="1:22" ht="22.5" x14ac:dyDescent="0.25">
      <c r="A49" s="27"/>
      <c r="B49" s="28" t="s">
        <v>57</v>
      </c>
      <c r="C49" s="28" t="s">
        <v>57</v>
      </c>
      <c r="D49" s="29" t="s">
        <v>270</v>
      </c>
      <c r="E49" s="4" t="s">
        <v>412</v>
      </c>
      <c r="F49" s="84" t="s">
        <v>448</v>
      </c>
      <c r="G49" s="22"/>
      <c r="H49" s="72"/>
      <c r="I49" s="2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93"/>
    </row>
    <row r="50" spans="1:22" ht="22.5" x14ac:dyDescent="0.25">
      <c r="A50" s="27"/>
      <c r="B50" s="28" t="s">
        <v>58</v>
      </c>
      <c r="C50" s="28" t="s">
        <v>58</v>
      </c>
      <c r="D50" s="29" t="s">
        <v>271</v>
      </c>
      <c r="E50" s="4" t="s">
        <v>412</v>
      </c>
      <c r="F50" s="84" t="s">
        <v>448</v>
      </c>
      <c r="G50" s="22"/>
      <c r="H50" s="72"/>
      <c r="I50" s="23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93"/>
    </row>
    <row r="51" spans="1:22" x14ac:dyDescent="0.25">
      <c r="A51" s="27"/>
      <c r="B51" s="28" t="s">
        <v>59</v>
      </c>
      <c r="C51" s="28" t="s">
        <v>59</v>
      </c>
      <c r="D51" s="29" t="s">
        <v>60</v>
      </c>
      <c r="E51" s="6"/>
      <c r="F51" s="33"/>
      <c r="G51" s="34"/>
      <c r="H51" s="71"/>
      <c r="I51" s="23"/>
      <c r="J51" s="86">
        <f t="shared" si="1"/>
        <v>0</v>
      </c>
      <c r="K51" s="86">
        <f t="shared" ref="K51:U51" si="27">J51</f>
        <v>0</v>
      </c>
      <c r="L51" s="86">
        <f t="shared" si="27"/>
        <v>0</v>
      </c>
      <c r="M51" s="86">
        <f t="shared" si="27"/>
        <v>0</v>
      </c>
      <c r="N51" s="86">
        <f t="shared" si="27"/>
        <v>0</v>
      </c>
      <c r="O51" s="86">
        <f t="shared" si="27"/>
        <v>0</v>
      </c>
      <c r="P51" s="86">
        <f t="shared" si="27"/>
        <v>0</v>
      </c>
      <c r="Q51" s="86">
        <f t="shared" si="27"/>
        <v>0</v>
      </c>
      <c r="R51" s="86">
        <f t="shared" si="27"/>
        <v>0</v>
      </c>
      <c r="S51" s="86">
        <f t="shared" si="27"/>
        <v>0</v>
      </c>
      <c r="T51" s="86">
        <f t="shared" si="27"/>
        <v>0</v>
      </c>
      <c r="U51" s="86">
        <f t="shared" si="27"/>
        <v>0</v>
      </c>
      <c r="V51" s="93"/>
    </row>
    <row r="52" spans="1:22" x14ac:dyDescent="0.25">
      <c r="A52" s="27" t="s">
        <v>5</v>
      </c>
      <c r="B52" s="32" t="s">
        <v>61</v>
      </c>
      <c r="C52" s="32" t="s">
        <v>61</v>
      </c>
      <c r="D52" s="5" t="s">
        <v>62</v>
      </c>
      <c r="E52" s="6"/>
      <c r="F52" s="33"/>
      <c r="G52" s="34"/>
      <c r="H52" s="71"/>
      <c r="I52" s="35"/>
      <c r="J52" s="86">
        <f t="shared" si="1"/>
        <v>0</v>
      </c>
      <c r="K52" s="86">
        <f t="shared" ref="K52:U52" si="28">J52</f>
        <v>0</v>
      </c>
      <c r="L52" s="86">
        <f t="shared" si="28"/>
        <v>0</v>
      </c>
      <c r="M52" s="86">
        <f t="shared" si="28"/>
        <v>0</v>
      </c>
      <c r="N52" s="86">
        <f t="shared" si="28"/>
        <v>0</v>
      </c>
      <c r="O52" s="86">
        <f t="shared" si="28"/>
        <v>0</v>
      </c>
      <c r="P52" s="86">
        <f t="shared" si="28"/>
        <v>0</v>
      </c>
      <c r="Q52" s="86">
        <f t="shared" si="28"/>
        <v>0</v>
      </c>
      <c r="R52" s="86">
        <f t="shared" si="28"/>
        <v>0</v>
      </c>
      <c r="S52" s="86">
        <f t="shared" si="28"/>
        <v>0</v>
      </c>
      <c r="T52" s="86">
        <f t="shared" si="28"/>
        <v>0</v>
      </c>
      <c r="U52" s="86">
        <f t="shared" si="28"/>
        <v>0</v>
      </c>
      <c r="V52" s="93"/>
    </row>
    <row r="53" spans="1:22" ht="22.5" x14ac:dyDescent="0.25">
      <c r="A53" s="27"/>
      <c r="B53" s="28" t="s">
        <v>63</v>
      </c>
      <c r="C53" s="28" t="s">
        <v>63</v>
      </c>
      <c r="D53" s="29" t="s">
        <v>272</v>
      </c>
      <c r="E53" s="4" t="s">
        <v>412</v>
      </c>
      <c r="F53" s="84" t="s">
        <v>448</v>
      </c>
      <c r="G53" s="22"/>
      <c r="H53" s="72"/>
      <c r="I53" s="23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93"/>
    </row>
    <row r="54" spans="1:22" ht="22.5" x14ac:dyDescent="0.25">
      <c r="A54" s="27"/>
      <c r="B54" s="28" t="s">
        <v>64</v>
      </c>
      <c r="C54" s="28" t="s">
        <v>64</v>
      </c>
      <c r="D54" s="29" t="s">
        <v>273</v>
      </c>
      <c r="E54" s="4" t="s">
        <v>412</v>
      </c>
      <c r="F54" s="84" t="s">
        <v>448</v>
      </c>
      <c r="G54" s="22"/>
      <c r="H54" s="72"/>
      <c r="I54" s="23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93"/>
    </row>
    <row r="55" spans="1:22" ht="22.5" x14ac:dyDescent="0.25">
      <c r="A55" s="27"/>
      <c r="B55" s="28" t="s">
        <v>65</v>
      </c>
      <c r="C55" s="28" t="s">
        <v>65</v>
      </c>
      <c r="D55" s="29" t="s">
        <v>274</v>
      </c>
      <c r="E55" s="4" t="s">
        <v>412</v>
      </c>
      <c r="F55" s="84" t="s">
        <v>448</v>
      </c>
      <c r="G55" s="22"/>
      <c r="H55" s="72"/>
      <c r="I55" s="23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93"/>
    </row>
    <row r="56" spans="1:22" ht="22.5" x14ac:dyDescent="0.25">
      <c r="A56" s="27"/>
      <c r="B56" s="28" t="s">
        <v>66</v>
      </c>
      <c r="C56" s="28" t="s">
        <v>66</v>
      </c>
      <c r="D56" s="29" t="s">
        <v>275</v>
      </c>
      <c r="E56" s="4" t="s">
        <v>412</v>
      </c>
      <c r="F56" s="84" t="s">
        <v>448</v>
      </c>
      <c r="G56" s="22"/>
      <c r="H56" s="72"/>
      <c r="I56" s="23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93"/>
    </row>
    <row r="57" spans="1:22" ht="22.5" x14ac:dyDescent="0.25">
      <c r="A57" s="27"/>
      <c r="B57" s="28" t="s">
        <v>67</v>
      </c>
      <c r="C57" s="28" t="s">
        <v>67</v>
      </c>
      <c r="D57" s="29" t="s">
        <v>276</v>
      </c>
      <c r="E57" s="4" t="s">
        <v>412</v>
      </c>
      <c r="F57" s="84" t="s">
        <v>448</v>
      </c>
      <c r="G57" s="22"/>
      <c r="H57" s="72"/>
      <c r="I57" s="23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93"/>
    </row>
    <row r="58" spans="1:22" ht="22.5" x14ac:dyDescent="0.25">
      <c r="A58" s="27"/>
      <c r="B58" s="28" t="s">
        <v>68</v>
      </c>
      <c r="C58" s="28" t="s">
        <v>68</v>
      </c>
      <c r="D58" s="29" t="s">
        <v>277</v>
      </c>
      <c r="E58" s="4" t="s">
        <v>412</v>
      </c>
      <c r="F58" s="84" t="s">
        <v>448</v>
      </c>
      <c r="G58" s="22"/>
      <c r="H58" s="72"/>
      <c r="I58" s="23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93"/>
    </row>
    <row r="59" spans="1:22" ht="22.5" x14ac:dyDescent="0.25">
      <c r="A59" s="27"/>
      <c r="B59" s="28" t="s">
        <v>69</v>
      </c>
      <c r="C59" s="28" t="s">
        <v>69</v>
      </c>
      <c r="D59" s="29" t="s">
        <v>278</v>
      </c>
      <c r="E59" s="4" t="s">
        <v>412</v>
      </c>
      <c r="F59" s="84" t="s">
        <v>448</v>
      </c>
      <c r="G59" s="22"/>
      <c r="H59" s="72"/>
      <c r="I59" s="23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93"/>
    </row>
    <row r="60" spans="1:22" ht="22.5" x14ac:dyDescent="0.25">
      <c r="A60" s="27"/>
      <c r="B60" s="28" t="s">
        <v>70</v>
      </c>
      <c r="C60" s="28" t="s">
        <v>70</v>
      </c>
      <c r="D60" s="29" t="s">
        <v>279</v>
      </c>
      <c r="E60" s="4" t="s">
        <v>412</v>
      </c>
      <c r="F60" s="84" t="s">
        <v>448</v>
      </c>
      <c r="G60" s="22"/>
      <c r="H60" s="72"/>
      <c r="I60" s="23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93"/>
    </row>
    <row r="61" spans="1:22" ht="31.5" x14ac:dyDescent="0.25">
      <c r="A61" s="27"/>
      <c r="B61" s="28" t="s">
        <v>71</v>
      </c>
      <c r="C61" s="28" t="s">
        <v>71</v>
      </c>
      <c r="D61" s="29" t="s">
        <v>72</v>
      </c>
      <c r="E61" s="105" t="s">
        <v>412</v>
      </c>
      <c r="F61" s="101" t="s">
        <v>3</v>
      </c>
      <c r="G61" s="98">
        <v>600</v>
      </c>
      <c r="H61" s="99">
        <f>24500/G61</f>
        <v>40.833333333333336</v>
      </c>
      <c r="I61" s="23">
        <f>F61*G61*H61</f>
        <v>24500</v>
      </c>
      <c r="J61" s="86"/>
      <c r="K61" s="86"/>
      <c r="L61" s="86"/>
      <c r="M61" s="86"/>
      <c r="N61" s="96">
        <v>1</v>
      </c>
      <c r="O61" s="86"/>
      <c r="P61" s="86"/>
      <c r="Q61" s="86"/>
      <c r="R61" s="86"/>
      <c r="S61" s="86"/>
      <c r="T61" s="86"/>
      <c r="U61" s="86"/>
      <c r="V61" s="93" t="s">
        <v>474</v>
      </c>
    </row>
    <row r="62" spans="1:22" x14ac:dyDescent="0.25">
      <c r="A62" s="27" t="s">
        <v>5</v>
      </c>
      <c r="B62" s="32" t="s">
        <v>73</v>
      </c>
      <c r="C62" s="32" t="s">
        <v>73</v>
      </c>
      <c r="D62" s="5" t="s">
        <v>74</v>
      </c>
      <c r="E62" s="6"/>
      <c r="F62" s="33"/>
      <c r="G62" s="34"/>
      <c r="H62" s="71"/>
      <c r="I62" s="35"/>
      <c r="J62" s="86">
        <f t="shared" si="1"/>
        <v>0</v>
      </c>
      <c r="K62" s="86">
        <f t="shared" ref="K62:U62" si="29">J62</f>
        <v>0</v>
      </c>
      <c r="L62" s="86">
        <f t="shared" si="29"/>
        <v>0</v>
      </c>
      <c r="M62" s="86">
        <f t="shared" si="29"/>
        <v>0</v>
      </c>
      <c r="N62" s="86">
        <f t="shared" si="29"/>
        <v>0</v>
      </c>
      <c r="O62" s="86">
        <f t="shared" si="29"/>
        <v>0</v>
      </c>
      <c r="P62" s="86">
        <f t="shared" si="29"/>
        <v>0</v>
      </c>
      <c r="Q62" s="86">
        <f t="shared" si="29"/>
        <v>0</v>
      </c>
      <c r="R62" s="86">
        <f t="shared" si="29"/>
        <v>0</v>
      </c>
      <c r="S62" s="86">
        <f t="shared" si="29"/>
        <v>0</v>
      </c>
      <c r="T62" s="86">
        <f t="shared" si="29"/>
        <v>0</v>
      </c>
      <c r="U62" s="86">
        <f t="shared" si="29"/>
        <v>0</v>
      </c>
      <c r="V62" s="93"/>
    </row>
    <row r="63" spans="1:22" x14ac:dyDescent="0.25">
      <c r="A63" s="27"/>
      <c r="B63" s="28" t="s">
        <v>75</v>
      </c>
      <c r="C63" s="28" t="s">
        <v>75</v>
      </c>
      <c r="D63" s="29" t="s">
        <v>280</v>
      </c>
      <c r="E63" s="4" t="s">
        <v>403</v>
      </c>
      <c r="F63" s="84" t="s">
        <v>445</v>
      </c>
      <c r="G63" s="22"/>
      <c r="H63" s="72"/>
      <c r="I63" s="23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93"/>
    </row>
    <row r="64" spans="1:22" ht="22.5" x14ac:dyDescent="0.25">
      <c r="A64" s="27"/>
      <c r="B64" s="28" t="s">
        <v>76</v>
      </c>
      <c r="C64" s="28" t="s">
        <v>76</v>
      </c>
      <c r="D64" s="29" t="s">
        <v>281</v>
      </c>
      <c r="E64" s="4" t="s">
        <v>403</v>
      </c>
      <c r="F64" s="84" t="s">
        <v>448</v>
      </c>
      <c r="G64" s="22"/>
      <c r="H64" s="72"/>
      <c r="I64" s="23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93"/>
    </row>
    <row r="65" spans="1:22" ht="22.5" x14ac:dyDescent="0.25">
      <c r="A65" s="27"/>
      <c r="B65" s="28" t="s">
        <v>77</v>
      </c>
      <c r="C65" s="28" t="s">
        <v>77</v>
      </c>
      <c r="D65" s="29" t="s">
        <v>282</v>
      </c>
      <c r="E65" s="4" t="s">
        <v>403</v>
      </c>
      <c r="F65" s="84" t="s">
        <v>448</v>
      </c>
      <c r="G65" s="22"/>
      <c r="H65" s="72"/>
      <c r="I65" s="23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93"/>
    </row>
    <row r="66" spans="1:22" x14ac:dyDescent="0.25">
      <c r="A66" s="27"/>
      <c r="B66" s="28" t="s">
        <v>78</v>
      </c>
      <c r="C66" s="28" t="s">
        <v>78</v>
      </c>
      <c r="D66" s="29" t="s">
        <v>79</v>
      </c>
      <c r="E66" s="6"/>
      <c r="F66" s="33"/>
      <c r="G66" s="34"/>
      <c r="H66" s="71"/>
      <c r="I66" s="23"/>
      <c r="J66" s="86">
        <f t="shared" si="1"/>
        <v>0</v>
      </c>
      <c r="K66" s="86">
        <f t="shared" ref="K66:U66" si="30">J66</f>
        <v>0</v>
      </c>
      <c r="L66" s="86">
        <f t="shared" si="30"/>
        <v>0</v>
      </c>
      <c r="M66" s="86">
        <f t="shared" si="30"/>
        <v>0</v>
      </c>
      <c r="N66" s="86">
        <f t="shared" si="30"/>
        <v>0</v>
      </c>
      <c r="O66" s="86">
        <f t="shared" si="30"/>
        <v>0</v>
      </c>
      <c r="P66" s="86">
        <f t="shared" si="30"/>
        <v>0</v>
      </c>
      <c r="Q66" s="86">
        <f t="shared" si="30"/>
        <v>0</v>
      </c>
      <c r="R66" s="86">
        <f t="shared" si="30"/>
        <v>0</v>
      </c>
      <c r="S66" s="86">
        <f t="shared" si="30"/>
        <v>0</v>
      </c>
      <c r="T66" s="86">
        <f t="shared" si="30"/>
        <v>0</v>
      </c>
      <c r="U66" s="86">
        <f t="shared" si="30"/>
        <v>0</v>
      </c>
      <c r="V66" s="93"/>
    </row>
    <row r="67" spans="1:22" x14ac:dyDescent="0.25">
      <c r="A67" s="27" t="s">
        <v>5</v>
      </c>
      <c r="B67" s="32" t="s">
        <v>80</v>
      </c>
      <c r="C67" s="32" t="s">
        <v>80</v>
      </c>
      <c r="D67" s="5" t="s">
        <v>81</v>
      </c>
      <c r="E67" s="6"/>
      <c r="F67" s="33"/>
      <c r="G67" s="34"/>
      <c r="H67" s="71"/>
      <c r="I67" s="35"/>
      <c r="J67" s="86">
        <f t="shared" si="1"/>
        <v>0</v>
      </c>
      <c r="K67" s="86">
        <f t="shared" ref="K67:U67" si="31">J67</f>
        <v>0</v>
      </c>
      <c r="L67" s="86">
        <f t="shared" si="31"/>
        <v>0</v>
      </c>
      <c r="M67" s="86">
        <f t="shared" si="31"/>
        <v>0</v>
      </c>
      <c r="N67" s="86">
        <f t="shared" si="31"/>
        <v>0</v>
      </c>
      <c r="O67" s="86">
        <f t="shared" si="31"/>
        <v>0</v>
      </c>
      <c r="P67" s="86">
        <f t="shared" si="31"/>
        <v>0</v>
      </c>
      <c r="Q67" s="86">
        <f t="shared" si="31"/>
        <v>0</v>
      </c>
      <c r="R67" s="86">
        <f t="shared" si="31"/>
        <v>0</v>
      </c>
      <c r="S67" s="86">
        <f t="shared" si="31"/>
        <v>0</v>
      </c>
      <c r="T67" s="86">
        <f t="shared" si="31"/>
        <v>0</v>
      </c>
      <c r="U67" s="86">
        <f t="shared" si="31"/>
        <v>0</v>
      </c>
      <c r="V67" s="93"/>
    </row>
    <row r="68" spans="1:22" x14ac:dyDescent="0.25">
      <c r="A68" s="27"/>
      <c r="B68" s="28" t="s">
        <v>82</v>
      </c>
      <c r="C68" s="28" t="s">
        <v>82</v>
      </c>
      <c r="D68" s="29" t="s">
        <v>283</v>
      </c>
      <c r="E68" s="4" t="s">
        <v>403</v>
      </c>
      <c r="F68" s="84" t="s">
        <v>445</v>
      </c>
      <c r="G68" s="22"/>
      <c r="H68" s="72"/>
      <c r="I68" s="23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93"/>
    </row>
    <row r="69" spans="1:22" ht="25.5" x14ac:dyDescent="0.25">
      <c r="A69" s="27"/>
      <c r="B69" s="28" t="s">
        <v>83</v>
      </c>
      <c r="C69" s="28" t="s">
        <v>83</v>
      </c>
      <c r="D69" s="29" t="s">
        <v>284</v>
      </c>
      <c r="E69" s="4" t="s">
        <v>403</v>
      </c>
      <c r="F69" s="84" t="s">
        <v>445</v>
      </c>
      <c r="G69" s="22"/>
      <c r="H69" s="72"/>
      <c r="I69" s="23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93"/>
    </row>
    <row r="70" spans="1:22" ht="22.5" x14ac:dyDescent="0.25">
      <c r="A70" s="27"/>
      <c r="B70" s="28" t="s">
        <v>84</v>
      </c>
      <c r="C70" s="28" t="s">
        <v>84</v>
      </c>
      <c r="D70" s="29" t="s">
        <v>285</v>
      </c>
      <c r="E70" s="4" t="s">
        <v>403</v>
      </c>
      <c r="F70" s="84" t="s">
        <v>448</v>
      </c>
      <c r="G70" s="22"/>
      <c r="H70" s="72"/>
      <c r="I70" s="23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93"/>
    </row>
    <row r="71" spans="1:22" x14ac:dyDescent="0.25">
      <c r="A71" s="7" t="s">
        <v>5</v>
      </c>
      <c r="B71" s="32" t="s">
        <v>85</v>
      </c>
      <c r="C71" s="32" t="s">
        <v>85</v>
      </c>
      <c r="D71" s="5" t="s">
        <v>86</v>
      </c>
      <c r="E71" s="6"/>
      <c r="F71" s="33"/>
      <c r="G71" s="34"/>
      <c r="H71" s="71"/>
      <c r="I71" s="35"/>
      <c r="J71" s="86">
        <f t="shared" si="1"/>
        <v>0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93"/>
    </row>
    <row r="72" spans="1:22" ht="22.5" x14ac:dyDescent="0.25">
      <c r="A72" s="27"/>
      <c r="B72" s="28" t="s">
        <v>87</v>
      </c>
      <c r="C72" s="28" t="s">
        <v>87</v>
      </c>
      <c r="D72" s="29" t="s">
        <v>286</v>
      </c>
      <c r="E72" s="4" t="s">
        <v>403</v>
      </c>
      <c r="F72" s="84" t="s">
        <v>448</v>
      </c>
      <c r="G72" s="22"/>
      <c r="H72" s="72"/>
      <c r="I72" s="23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93"/>
    </row>
    <row r="73" spans="1:22" ht="22.5" x14ac:dyDescent="0.25">
      <c r="A73" s="27"/>
      <c r="B73" s="28" t="s">
        <v>88</v>
      </c>
      <c r="C73" s="28" t="s">
        <v>88</v>
      </c>
      <c r="D73" s="29" t="s">
        <v>287</v>
      </c>
      <c r="E73" s="4" t="s">
        <v>403</v>
      </c>
      <c r="F73" s="84" t="s">
        <v>448</v>
      </c>
      <c r="G73" s="22"/>
      <c r="H73" s="72"/>
      <c r="I73" s="23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93"/>
    </row>
    <row r="74" spans="1:22" ht="22.5" x14ac:dyDescent="0.25">
      <c r="A74" s="27"/>
      <c r="B74" s="28" t="s">
        <v>89</v>
      </c>
      <c r="C74" s="28" t="s">
        <v>89</v>
      </c>
      <c r="D74" s="29" t="s">
        <v>288</v>
      </c>
      <c r="E74" s="4" t="s">
        <v>403</v>
      </c>
      <c r="F74" s="84" t="s">
        <v>448</v>
      </c>
      <c r="G74" s="22"/>
      <c r="H74" s="72"/>
      <c r="I74" s="23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93"/>
    </row>
    <row r="75" spans="1:22" x14ac:dyDescent="0.25">
      <c r="A75" s="27"/>
      <c r="B75" s="28" t="s">
        <v>90</v>
      </c>
      <c r="C75" s="28" t="s">
        <v>90</v>
      </c>
      <c r="D75" s="29" t="s">
        <v>91</v>
      </c>
      <c r="E75" s="6"/>
      <c r="F75" s="33"/>
      <c r="G75" s="34"/>
      <c r="H75" s="71"/>
      <c r="I75" s="23"/>
      <c r="J75" s="86">
        <f t="shared" ref="J75:J138" si="32">F75/12</f>
        <v>0</v>
      </c>
      <c r="K75" s="86">
        <f t="shared" ref="K75:U75" si="33">J75</f>
        <v>0</v>
      </c>
      <c r="L75" s="86">
        <f t="shared" si="33"/>
        <v>0</v>
      </c>
      <c r="M75" s="86">
        <f t="shared" si="33"/>
        <v>0</v>
      </c>
      <c r="N75" s="86">
        <f t="shared" si="33"/>
        <v>0</v>
      </c>
      <c r="O75" s="86">
        <f t="shared" si="33"/>
        <v>0</v>
      </c>
      <c r="P75" s="86">
        <f t="shared" si="33"/>
        <v>0</v>
      </c>
      <c r="Q75" s="86">
        <f t="shared" si="33"/>
        <v>0</v>
      </c>
      <c r="R75" s="86">
        <f t="shared" si="33"/>
        <v>0</v>
      </c>
      <c r="S75" s="86">
        <f t="shared" si="33"/>
        <v>0</v>
      </c>
      <c r="T75" s="86">
        <f t="shared" si="33"/>
        <v>0</v>
      </c>
      <c r="U75" s="86">
        <f t="shared" si="33"/>
        <v>0</v>
      </c>
      <c r="V75" s="93"/>
    </row>
    <row r="76" spans="1:22" ht="25.5" x14ac:dyDescent="0.25">
      <c r="A76" s="7" t="s">
        <v>5</v>
      </c>
      <c r="B76" s="32" t="s">
        <v>92</v>
      </c>
      <c r="C76" s="32" t="s">
        <v>92</v>
      </c>
      <c r="D76" s="5" t="s">
        <v>93</v>
      </c>
      <c r="E76" s="6"/>
      <c r="F76" s="33"/>
      <c r="G76" s="34"/>
      <c r="H76" s="71"/>
      <c r="I76" s="35"/>
      <c r="J76" s="86">
        <f t="shared" si="32"/>
        <v>0</v>
      </c>
      <c r="K76" s="86">
        <f t="shared" ref="K76:U76" si="34">J76</f>
        <v>0</v>
      </c>
      <c r="L76" s="86">
        <f t="shared" si="34"/>
        <v>0</v>
      </c>
      <c r="M76" s="86">
        <f t="shared" si="34"/>
        <v>0</v>
      </c>
      <c r="N76" s="86">
        <f t="shared" si="34"/>
        <v>0</v>
      </c>
      <c r="O76" s="86">
        <f t="shared" si="34"/>
        <v>0</v>
      </c>
      <c r="P76" s="86">
        <f t="shared" si="34"/>
        <v>0</v>
      </c>
      <c r="Q76" s="86">
        <f t="shared" si="34"/>
        <v>0</v>
      </c>
      <c r="R76" s="86">
        <f t="shared" si="34"/>
        <v>0</v>
      </c>
      <c r="S76" s="86">
        <f t="shared" si="34"/>
        <v>0</v>
      </c>
      <c r="T76" s="86">
        <f t="shared" si="34"/>
        <v>0</v>
      </c>
      <c r="U76" s="86">
        <f t="shared" si="34"/>
        <v>0</v>
      </c>
      <c r="V76" s="93"/>
    </row>
    <row r="77" spans="1:22" ht="22.5" x14ac:dyDescent="0.25">
      <c r="A77" s="27"/>
      <c r="B77" s="28" t="s">
        <v>94</v>
      </c>
      <c r="C77" s="28" t="s">
        <v>94</v>
      </c>
      <c r="D77" s="29" t="s">
        <v>289</v>
      </c>
      <c r="E77" s="4" t="s">
        <v>403</v>
      </c>
      <c r="F77" s="84" t="s">
        <v>448</v>
      </c>
      <c r="G77" s="22"/>
      <c r="H77" s="72"/>
      <c r="I77" s="23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93"/>
    </row>
    <row r="78" spans="1:22" ht="22.5" x14ac:dyDescent="0.25">
      <c r="A78" s="27"/>
      <c r="B78" s="28" t="s">
        <v>95</v>
      </c>
      <c r="C78" s="28" t="s">
        <v>95</v>
      </c>
      <c r="D78" s="29" t="s">
        <v>290</v>
      </c>
      <c r="E78" s="4" t="s">
        <v>403</v>
      </c>
      <c r="F78" s="84" t="s">
        <v>448</v>
      </c>
      <c r="G78" s="22"/>
      <c r="H78" s="72"/>
      <c r="I78" s="23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93"/>
    </row>
    <row r="79" spans="1:22" ht="22.5" x14ac:dyDescent="0.25">
      <c r="A79" s="27"/>
      <c r="B79" s="28" t="s">
        <v>96</v>
      </c>
      <c r="C79" s="28" t="s">
        <v>96</v>
      </c>
      <c r="D79" s="29" t="s">
        <v>291</v>
      </c>
      <c r="E79" s="4" t="s">
        <v>403</v>
      </c>
      <c r="F79" s="84" t="s">
        <v>448</v>
      </c>
      <c r="G79" s="22"/>
      <c r="H79" s="72"/>
      <c r="I79" s="23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93"/>
    </row>
    <row r="80" spans="1:22" ht="22.5" x14ac:dyDescent="0.25">
      <c r="A80" s="27"/>
      <c r="B80" s="28" t="s">
        <v>97</v>
      </c>
      <c r="C80" s="28" t="s">
        <v>97</v>
      </c>
      <c r="D80" s="29" t="s">
        <v>292</v>
      </c>
      <c r="E80" s="4" t="s">
        <v>403</v>
      </c>
      <c r="F80" s="84" t="s">
        <v>448</v>
      </c>
      <c r="G80" s="22"/>
      <c r="H80" s="72"/>
      <c r="I80" s="23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93"/>
    </row>
    <row r="81" spans="1:22" ht="22.5" x14ac:dyDescent="0.25">
      <c r="A81" s="27"/>
      <c r="B81" s="28" t="s">
        <v>98</v>
      </c>
      <c r="C81" s="28" t="s">
        <v>98</v>
      </c>
      <c r="D81" s="29" t="s">
        <v>293</v>
      </c>
      <c r="E81" s="4" t="s">
        <v>403</v>
      </c>
      <c r="F81" s="84" t="s">
        <v>448</v>
      </c>
      <c r="G81" s="22"/>
      <c r="H81" s="72"/>
      <c r="I81" s="23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93"/>
    </row>
    <row r="82" spans="1:22" ht="22.5" x14ac:dyDescent="0.25">
      <c r="A82" s="27"/>
      <c r="B82" s="28" t="s">
        <v>99</v>
      </c>
      <c r="C82" s="28" t="s">
        <v>99</v>
      </c>
      <c r="D82" s="29" t="s">
        <v>294</v>
      </c>
      <c r="E82" s="4" t="s">
        <v>403</v>
      </c>
      <c r="F82" s="84" t="s">
        <v>448</v>
      </c>
      <c r="G82" s="22"/>
      <c r="H82" s="72"/>
      <c r="I82" s="23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93"/>
    </row>
    <row r="83" spans="1:22" ht="25.5" x14ac:dyDescent="0.25">
      <c r="A83" s="27"/>
      <c r="B83" s="28" t="s">
        <v>100</v>
      </c>
      <c r="C83" s="28" t="s">
        <v>100</v>
      </c>
      <c r="D83" s="29" t="s">
        <v>101</v>
      </c>
      <c r="E83" s="6"/>
      <c r="F83" s="33"/>
      <c r="G83" s="34"/>
      <c r="H83" s="71"/>
      <c r="I83" s="23"/>
      <c r="J83" s="86">
        <f t="shared" si="32"/>
        <v>0</v>
      </c>
      <c r="K83" s="86">
        <f t="shared" ref="K83:U83" si="35">J83</f>
        <v>0</v>
      </c>
      <c r="L83" s="86">
        <f t="shared" si="35"/>
        <v>0</v>
      </c>
      <c r="M83" s="86">
        <f t="shared" si="35"/>
        <v>0</v>
      </c>
      <c r="N83" s="86">
        <f t="shared" si="35"/>
        <v>0</v>
      </c>
      <c r="O83" s="86">
        <f t="shared" si="35"/>
        <v>0</v>
      </c>
      <c r="P83" s="86">
        <f t="shared" si="35"/>
        <v>0</v>
      </c>
      <c r="Q83" s="86">
        <f t="shared" si="35"/>
        <v>0</v>
      </c>
      <c r="R83" s="86">
        <f t="shared" si="35"/>
        <v>0</v>
      </c>
      <c r="S83" s="86">
        <f t="shared" si="35"/>
        <v>0</v>
      </c>
      <c r="T83" s="86">
        <f t="shared" si="35"/>
        <v>0</v>
      </c>
      <c r="U83" s="86">
        <f t="shared" si="35"/>
        <v>0</v>
      </c>
      <c r="V83" s="93"/>
    </row>
    <row r="84" spans="1:22" ht="25.5" x14ac:dyDescent="0.25">
      <c r="A84" s="7" t="s">
        <v>5</v>
      </c>
      <c r="B84" s="32" t="s">
        <v>102</v>
      </c>
      <c r="C84" s="32" t="s">
        <v>102</v>
      </c>
      <c r="D84" s="5" t="s">
        <v>103</v>
      </c>
      <c r="E84" s="6"/>
      <c r="F84" s="33"/>
      <c r="G84" s="34"/>
      <c r="H84" s="71"/>
      <c r="I84" s="35"/>
      <c r="J84" s="86">
        <f t="shared" si="32"/>
        <v>0</v>
      </c>
      <c r="K84" s="86">
        <f t="shared" ref="K84:U84" si="36">J84</f>
        <v>0</v>
      </c>
      <c r="L84" s="86">
        <f t="shared" si="36"/>
        <v>0</v>
      </c>
      <c r="M84" s="86">
        <f t="shared" si="36"/>
        <v>0</v>
      </c>
      <c r="N84" s="86">
        <f t="shared" si="36"/>
        <v>0</v>
      </c>
      <c r="O84" s="86">
        <f t="shared" si="36"/>
        <v>0</v>
      </c>
      <c r="P84" s="86">
        <f t="shared" si="36"/>
        <v>0</v>
      </c>
      <c r="Q84" s="86">
        <f t="shared" si="36"/>
        <v>0</v>
      </c>
      <c r="R84" s="86">
        <f t="shared" si="36"/>
        <v>0</v>
      </c>
      <c r="S84" s="86">
        <f t="shared" si="36"/>
        <v>0</v>
      </c>
      <c r="T84" s="86">
        <f t="shared" si="36"/>
        <v>0</v>
      </c>
      <c r="U84" s="86">
        <f t="shared" si="36"/>
        <v>0</v>
      </c>
      <c r="V84" s="93"/>
    </row>
    <row r="85" spans="1:22" ht="22.5" x14ac:dyDescent="0.25">
      <c r="A85" s="27"/>
      <c r="B85" s="28" t="s">
        <v>104</v>
      </c>
      <c r="C85" s="28" t="s">
        <v>104</v>
      </c>
      <c r="D85" s="29" t="s">
        <v>295</v>
      </c>
      <c r="E85" s="4" t="s">
        <v>412</v>
      </c>
      <c r="F85" s="84" t="s">
        <v>448</v>
      </c>
      <c r="G85" s="22"/>
      <c r="H85" s="72"/>
      <c r="I85" s="23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93"/>
    </row>
    <row r="86" spans="1:22" ht="22.5" x14ac:dyDescent="0.25">
      <c r="A86" s="27"/>
      <c r="B86" s="28" t="s">
        <v>105</v>
      </c>
      <c r="C86" s="28" t="s">
        <v>105</v>
      </c>
      <c r="D86" s="29" t="s">
        <v>296</v>
      </c>
      <c r="E86" s="4" t="s">
        <v>412</v>
      </c>
      <c r="F86" s="84" t="s">
        <v>448</v>
      </c>
      <c r="G86" s="22"/>
      <c r="H86" s="72"/>
      <c r="I86" s="23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93"/>
    </row>
    <row r="87" spans="1:22" ht="22.5" x14ac:dyDescent="0.25">
      <c r="A87" s="27"/>
      <c r="B87" s="28" t="s">
        <v>106</v>
      </c>
      <c r="C87" s="28" t="s">
        <v>106</v>
      </c>
      <c r="D87" s="29" t="s">
        <v>297</v>
      </c>
      <c r="E87" s="4" t="s">
        <v>412</v>
      </c>
      <c r="F87" s="84" t="s">
        <v>448</v>
      </c>
      <c r="G87" s="22"/>
      <c r="H87" s="72"/>
      <c r="I87" s="23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93"/>
    </row>
    <row r="88" spans="1:22" ht="22.5" x14ac:dyDescent="0.25">
      <c r="A88" s="27"/>
      <c r="B88" s="28" t="s">
        <v>107</v>
      </c>
      <c r="C88" s="28" t="s">
        <v>107</v>
      </c>
      <c r="D88" s="29" t="s">
        <v>298</v>
      </c>
      <c r="E88" s="4" t="s">
        <v>412</v>
      </c>
      <c r="F88" s="84" t="s">
        <v>448</v>
      </c>
      <c r="G88" s="22"/>
      <c r="H88" s="72"/>
      <c r="I88" s="23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93"/>
    </row>
    <row r="89" spans="1:22" ht="22.5" x14ac:dyDescent="0.25">
      <c r="A89" s="27"/>
      <c r="B89" s="28" t="s">
        <v>108</v>
      </c>
      <c r="C89" s="28" t="s">
        <v>108</v>
      </c>
      <c r="D89" s="29" t="s">
        <v>299</v>
      </c>
      <c r="E89" s="4" t="s">
        <v>412</v>
      </c>
      <c r="F89" s="84" t="s">
        <v>448</v>
      </c>
      <c r="G89" s="22"/>
      <c r="H89" s="72"/>
      <c r="I89" s="23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93"/>
    </row>
    <row r="90" spans="1:22" ht="22.5" x14ac:dyDescent="0.25">
      <c r="A90" s="27"/>
      <c r="B90" s="28" t="s">
        <v>109</v>
      </c>
      <c r="C90" s="28" t="s">
        <v>109</v>
      </c>
      <c r="D90" s="29" t="s">
        <v>300</v>
      </c>
      <c r="E90" s="4" t="s">
        <v>412</v>
      </c>
      <c r="F90" s="84" t="s">
        <v>448</v>
      </c>
      <c r="G90" s="22"/>
      <c r="H90" s="72"/>
      <c r="I90" s="23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93"/>
    </row>
    <row r="91" spans="1:22" ht="25.5" x14ac:dyDescent="0.25">
      <c r="A91" s="27"/>
      <c r="B91" s="28" t="s">
        <v>110</v>
      </c>
      <c r="C91" s="28" t="s">
        <v>110</v>
      </c>
      <c r="D91" s="29" t="s">
        <v>301</v>
      </c>
      <c r="E91" s="4" t="s">
        <v>412</v>
      </c>
      <c r="F91" s="84" t="s">
        <v>448</v>
      </c>
      <c r="G91" s="22"/>
      <c r="H91" s="72"/>
      <c r="I91" s="23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93"/>
    </row>
    <row r="92" spans="1:22" ht="22.5" x14ac:dyDescent="0.25">
      <c r="A92" s="27"/>
      <c r="B92" s="28" t="s">
        <v>111</v>
      </c>
      <c r="C92" s="28" t="s">
        <v>111</v>
      </c>
      <c r="D92" s="29" t="s">
        <v>302</v>
      </c>
      <c r="E92" s="4" t="s">
        <v>412</v>
      </c>
      <c r="F92" s="84" t="s">
        <v>448</v>
      </c>
      <c r="G92" s="22"/>
      <c r="H92" s="72"/>
      <c r="I92" s="23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93"/>
    </row>
    <row r="93" spans="1:22" ht="22.5" x14ac:dyDescent="0.25">
      <c r="A93" s="27"/>
      <c r="B93" s="28" t="s">
        <v>112</v>
      </c>
      <c r="C93" s="28" t="s">
        <v>112</v>
      </c>
      <c r="D93" s="29" t="s">
        <v>303</v>
      </c>
      <c r="E93" s="4" t="s">
        <v>412</v>
      </c>
      <c r="F93" s="84" t="s">
        <v>448</v>
      </c>
      <c r="G93" s="22"/>
      <c r="H93" s="72"/>
      <c r="I93" s="23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93"/>
    </row>
    <row r="94" spans="1:22" ht="22.5" x14ac:dyDescent="0.25">
      <c r="A94" s="27"/>
      <c r="B94" s="28" t="s">
        <v>113</v>
      </c>
      <c r="C94" s="28" t="s">
        <v>113</v>
      </c>
      <c r="D94" s="29" t="s">
        <v>304</v>
      </c>
      <c r="E94" s="4" t="s">
        <v>412</v>
      </c>
      <c r="F94" s="84" t="s">
        <v>448</v>
      </c>
      <c r="G94" s="22"/>
      <c r="H94" s="72"/>
      <c r="I94" s="23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93"/>
    </row>
    <row r="95" spans="1:22" ht="22.5" x14ac:dyDescent="0.25">
      <c r="A95" s="27"/>
      <c r="B95" s="28" t="s">
        <v>114</v>
      </c>
      <c r="C95" s="28" t="s">
        <v>114</v>
      </c>
      <c r="D95" s="29" t="s">
        <v>305</v>
      </c>
      <c r="E95" s="4" t="s">
        <v>412</v>
      </c>
      <c r="F95" s="84" t="s">
        <v>448</v>
      </c>
      <c r="G95" s="22"/>
      <c r="H95" s="72"/>
      <c r="I95" s="23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93"/>
    </row>
    <row r="96" spans="1:22" ht="25.5" x14ac:dyDescent="0.25">
      <c r="A96" s="27"/>
      <c r="B96" s="28" t="s">
        <v>115</v>
      </c>
      <c r="C96" s="28" t="s">
        <v>115</v>
      </c>
      <c r="D96" s="29" t="s">
        <v>116</v>
      </c>
      <c r="E96" s="6"/>
      <c r="F96" s="33"/>
      <c r="G96" s="34"/>
      <c r="H96" s="71"/>
      <c r="I96" s="23"/>
      <c r="J96" s="86">
        <f t="shared" si="32"/>
        <v>0</v>
      </c>
      <c r="K96" s="86">
        <f t="shared" ref="K96:U96" si="37">J96</f>
        <v>0</v>
      </c>
      <c r="L96" s="86">
        <f t="shared" si="37"/>
        <v>0</v>
      </c>
      <c r="M96" s="86">
        <f t="shared" si="37"/>
        <v>0</v>
      </c>
      <c r="N96" s="86">
        <f t="shared" si="37"/>
        <v>0</v>
      </c>
      <c r="O96" s="86">
        <f t="shared" si="37"/>
        <v>0</v>
      </c>
      <c r="P96" s="86">
        <f t="shared" si="37"/>
        <v>0</v>
      </c>
      <c r="Q96" s="86">
        <f t="shared" si="37"/>
        <v>0</v>
      </c>
      <c r="R96" s="86">
        <f t="shared" si="37"/>
        <v>0</v>
      </c>
      <c r="S96" s="86">
        <f t="shared" si="37"/>
        <v>0</v>
      </c>
      <c r="T96" s="86">
        <f t="shared" si="37"/>
        <v>0</v>
      </c>
      <c r="U96" s="86">
        <f t="shared" si="37"/>
        <v>0</v>
      </c>
      <c r="V96" s="93"/>
    </row>
    <row r="97" spans="1:22" ht="25.5" x14ac:dyDescent="0.25">
      <c r="A97" s="7" t="s">
        <v>5</v>
      </c>
      <c r="B97" s="32" t="s">
        <v>117</v>
      </c>
      <c r="C97" s="32" t="s">
        <v>117</v>
      </c>
      <c r="D97" s="5" t="s">
        <v>118</v>
      </c>
      <c r="E97" s="6"/>
      <c r="F97" s="33"/>
      <c r="G97" s="34"/>
      <c r="H97" s="71"/>
      <c r="I97" s="35"/>
      <c r="J97" s="86">
        <f t="shared" si="32"/>
        <v>0</v>
      </c>
      <c r="K97" s="86">
        <f t="shared" ref="K97:U97" si="38">J97</f>
        <v>0</v>
      </c>
      <c r="L97" s="86">
        <f t="shared" si="38"/>
        <v>0</v>
      </c>
      <c r="M97" s="86">
        <f t="shared" si="38"/>
        <v>0</v>
      </c>
      <c r="N97" s="86">
        <f t="shared" si="38"/>
        <v>0</v>
      </c>
      <c r="O97" s="86">
        <f t="shared" si="38"/>
        <v>0</v>
      </c>
      <c r="P97" s="86">
        <f t="shared" si="38"/>
        <v>0</v>
      </c>
      <c r="Q97" s="86">
        <f t="shared" si="38"/>
        <v>0</v>
      </c>
      <c r="R97" s="86">
        <f t="shared" si="38"/>
        <v>0</v>
      </c>
      <c r="S97" s="86">
        <f t="shared" si="38"/>
        <v>0</v>
      </c>
      <c r="T97" s="86">
        <f t="shared" si="38"/>
        <v>0</v>
      </c>
      <c r="U97" s="86">
        <f t="shared" si="38"/>
        <v>0</v>
      </c>
      <c r="V97" s="93"/>
    </row>
    <row r="98" spans="1:22" ht="22.5" x14ac:dyDescent="0.25">
      <c r="A98" s="27"/>
      <c r="B98" s="28" t="s">
        <v>119</v>
      </c>
      <c r="C98" s="28" t="s">
        <v>119</v>
      </c>
      <c r="D98" s="29" t="s">
        <v>306</v>
      </c>
      <c r="E98" s="4" t="s">
        <v>412</v>
      </c>
      <c r="F98" s="84" t="s">
        <v>448</v>
      </c>
      <c r="G98" s="22"/>
      <c r="H98" s="72"/>
      <c r="I98" s="23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93"/>
    </row>
    <row r="99" spans="1:22" ht="22.5" x14ac:dyDescent="0.25">
      <c r="A99" s="27"/>
      <c r="B99" s="28" t="s">
        <v>120</v>
      </c>
      <c r="C99" s="28" t="s">
        <v>120</v>
      </c>
      <c r="D99" s="29" t="s">
        <v>307</v>
      </c>
      <c r="E99" s="4" t="s">
        <v>412</v>
      </c>
      <c r="F99" s="84" t="s">
        <v>448</v>
      </c>
      <c r="G99" s="22"/>
      <c r="H99" s="72"/>
      <c r="I99" s="23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93"/>
    </row>
    <row r="100" spans="1:22" ht="22.5" x14ac:dyDescent="0.25">
      <c r="A100" s="27"/>
      <c r="B100" s="28" t="s">
        <v>121</v>
      </c>
      <c r="C100" s="28" t="s">
        <v>121</v>
      </c>
      <c r="D100" s="29" t="s">
        <v>308</v>
      </c>
      <c r="E100" s="4" t="s">
        <v>412</v>
      </c>
      <c r="F100" s="84" t="s">
        <v>448</v>
      </c>
      <c r="G100" s="22"/>
      <c r="H100" s="72"/>
      <c r="I100" s="23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93"/>
    </row>
    <row r="101" spans="1:22" ht="22.5" x14ac:dyDescent="0.25">
      <c r="A101" s="27"/>
      <c r="B101" s="28" t="s">
        <v>122</v>
      </c>
      <c r="C101" s="28" t="s">
        <v>122</v>
      </c>
      <c r="D101" s="29" t="s">
        <v>309</v>
      </c>
      <c r="E101" s="4" t="s">
        <v>412</v>
      </c>
      <c r="F101" s="84" t="s">
        <v>448</v>
      </c>
      <c r="G101" s="22"/>
      <c r="H101" s="72"/>
      <c r="I101" s="23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93"/>
    </row>
    <row r="102" spans="1:22" x14ac:dyDescent="0.25">
      <c r="A102" s="7" t="s">
        <v>5</v>
      </c>
      <c r="B102" s="32" t="s">
        <v>123</v>
      </c>
      <c r="C102" s="32" t="s">
        <v>123</v>
      </c>
      <c r="D102" s="5" t="s">
        <v>310</v>
      </c>
      <c r="E102" s="6"/>
      <c r="F102" s="33"/>
      <c r="G102" s="34"/>
      <c r="H102" s="71"/>
      <c r="I102" s="35"/>
      <c r="J102" s="86">
        <f t="shared" si="32"/>
        <v>0</v>
      </c>
      <c r="K102" s="86">
        <f t="shared" ref="K102:U102" si="39">J102</f>
        <v>0</v>
      </c>
      <c r="L102" s="86">
        <f t="shared" si="39"/>
        <v>0</v>
      </c>
      <c r="M102" s="86">
        <f t="shared" si="39"/>
        <v>0</v>
      </c>
      <c r="N102" s="86">
        <f t="shared" si="39"/>
        <v>0</v>
      </c>
      <c r="O102" s="86">
        <f t="shared" si="39"/>
        <v>0</v>
      </c>
      <c r="P102" s="86">
        <f t="shared" si="39"/>
        <v>0</v>
      </c>
      <c r="Q102" s="86">
        <f t="shared" si="39"/>
        <v>0</v>
      </c>
      <c r="R102" s="86">
        <f t="shared" si="39"/>
        <v>0</v>
      </c>
      <c r="S102" s="86">
        <f t="shared" si="39"/>
        <v>0</v>
      </c>
      <c r="T102" s="86">
        <f t="shared" si="39"/>
        <v>0</v>
      </c>
      <c r="U102" s="86">
        <f t="shared" si="39"/>
        <v>0</v>
      </c>
      <c r="V102" s="93"/>
    </row>
    <row r="103" spans="1:22" x14ac:dyDescent="0.25">
      <c r="A103" s="27"/>
      <c r="B103" s="28" t="s">
        <v>124</v>
      </c>
      <c r="C103" s="28" t="s">
        <v>124</v>
      </c>
      <c r="D103" s="29" t="s">
        <v>311</v>
      </c>
      <c r="E103" s="4" t="s">
        <v>412</v>
      </c>
      <c r="F103" s="21" t="s">
        <v>445</v>
      </c>
      <c r="G103" s="22"/>
      <c r="H103" s="72"/>
      <c r="I103" s="23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93"/>
    </row>
    <row r="104" spans="1:22" x14ac:dyDescent="0.25">
      <c r="A104" s="27"/>
      <c r="B104" s="28" t="s">
        <v>125</v>
      </c>
      <c r="C104" s="28" t="s">
        <v>125</v>
      </c>
      <c r="D104" s="29" t="s">
        <v>312</v>
      </c>
      <c r="E104" s="4" t="s">
        <v>412</v>
      </c>
      <c r="F104" s="21" t="s">
        <v>445</v>
      </c>
      <c r="G104" s="22"/>
      <c r="H104" s="72"/>
      <c r="I104" s="23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93"/>
    </row>
    <row r="105" spans="1:22" x14ac:dyDescent="0.25">
      <c r="A105" s="27"/>
      <c r="B105" s="28" t="s">
        <v>126</v>
      </c>
      <c r="C105" s="28" t="s">
        <v>126</v>
      </c>
      <c r="D105" s="29" t="s">
        <v>313</v>
      </c>
      <c r="E105" s="4" t="s">
        <v>423</v>
      </c>
      <c r="F105" s="21" t="s">
        <v>3</v>
      </c>
      <c r="G105" s="22">
        <v>1</v>
      </c>
      <c r="H105" s="72">
        <v>1500</v>
      </c>
      <c r="I105" s="23">
        <f t="shared" ref="I105" si="40">F105*G105*H105</f>
        <v>1500</v>
      </c>
      <c r="J105" s="86">
        <f t="shared" si="32"/>
        <v>8.3333333333333329E-2</v>
      </c>
      <c r="K105" s="86"/>
      <c r="L105" s="86"/>
      <c r="M105" s="86"/>
      <c r="N105" s="86"/>
      <c r="O105" s="86"/>
      <c r="P105" s="86"/>
      <c r="Q105" s="86"/>
      <c r="R105" s="86"/>
      <c r="S105" s="86"/>
      <c r="T105" s="86">
        <v>1</v>
      </c>
      <c r="U105" s="86"/>
      <c r="V105" s="93"/>
    </row>
    <row r="106" spans="1:22" ht="25.5" x14ac:dyDescent="0.25">
      <c r="A106" s="27"/>
      <c r="B106" s="28" t="s">
        <v>127</v>
      </c>
      <c r="C106" s="28" t="s">
        <v>127</v>
      </c>
      <c r="D106" s="29" t="s">
        <v>314</v>
      </c>
      <c r="E106" s="4" t="s">
        <v>412</v>
      </c>
      <c r="F106" s="84" t="s">
        <v>448</v>
      </c>
      <c r="G106" s="22"/>
      <c r="H106" s="72"/>
      <c r="I106" s="23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93"/>
    </row>
    <row r="107" spans="1:22" x14ac:dyDescent="0.25">
      <c r="A107" s="27"/>
      <c r="B107" s="28" t="s">
        <v>128</v>
      </c>
      <c r="C107" s="28" t="s">
        <v>128</v>
      </c>
      <c r="D107" s="29" t="s">
        <v>129</v>
      </c>
      <c r="E107" s="6"/>
      <c r="F107" s="33"/>
      <c r="G107" s="39"/>
      <c r="H107" s="76"/>
      <c r="I107" s="23"/>
      <c r="J107" s="86">
        <f t="shared" si="32"/>
        <v>0</v>
      </c>
      <c r="K107" s="86">
        <f t="shared" ref="K107:U107" si="41">J107</f>
        <v>0</v>
      </c>
      <c r="L107" s="86">
        <f t="shared" si="41"/>
        <v>0</v>
      </c>
      <c r="M107" s="86">
        <f t="shared" si="41"/>
        <v>0</v>
      </c>
      <c r="N107" s="86">
        <f t="shared" si="41"/>
        <v>0</v>
      </c>
      <c r="O107" s="86">
        <f t="shared" si="41"/>
        <v>0</v>
      </c>
      <c r="P107" s="86">
        <f t="shared" si="41"/>
        <v>0</v>
      </c>
      <c r="Q107" s="86">
        <f t="shared" si="41"/>
        <v>0</v>
      </c>
      <c r="R107" s="86">
        <f t="shared" si="41"/>
        <v>0</v>
      </c>
      <c r="S107" s="86">
        <f t="shared" si="41"/>
        <v>0</v>
      </c>
      <c r="T107" s="86">
        <f t="shared" si="41"/>
        <v>0</v>
      </c>
      <c r="U107" s="86">
        <f t="shared" si="41"/>
        <v>0</v>
      </c>
      <c r="V107" s="93"/>
    </row>
    <row r="108" spans="1:22" ht="25.5" x14ac:dyDescent="0.25">
      <c r="A108" s="19" t="s">
        <v>5</v>
      </c>
      <c r="B108" s="20" t="s">
        <v>130</v>
      </c>
      <c r="C108" s="20" t="s">
        <v>130</v>
      </c>
      <c r="D108" s="2" t="s">
        <v>131</v>
      </c>
      <c r="E108" s="3"/>
      <c r="F108" s="24"/>
      <c r="G108" s="25"/>
      <c r="H108" s="73"/>
      <c r="I108" s="26"/>
      <c r="J108" s="86">
        <f t="shared" si="32"/>
        <v>0</v>
      </c>
      <c r="K108" s="86">
        <f t="shared" ref="K108:U108" si="42">J108</f>
        <v>0</v>
      </c>
      <c r="L108" s="86">
        <f t="shared" si="42"/>
        <v>0</v>
      </c>
      <c r="M108" s="86">
        <f t="shared" si="42"/>
        <v>0</v>
      </c>
      <c r="N108" s="86">
        <f t="shared" si="42"/>
        <v>0</v>
      </c>
      <c r="O108" s="86">
        <f t="shared" si="42"/>
        <v>0</v>
      </c>
      <c r="P108" s="86">
        <f t="shared" si="42"/>
        <v>0</v>
      </c>
      <c r="Q108" s="86">
        <f t="shared" si="42"/>
        <v>0</v>
      </c>
      <c r="R108" s="86">
        <f t="shared" si="42"/>
        <v>0</v>
      </c>
      <c r="S108" s="86">
        <f t="shared" si="42"/>
        <v>0</v>
      </c>
      <c r="T108" s="86">
        <f t="shared" si="42"/>
        <v>0</v>
      </c>
      <c r="U108" s="86">
        <f t="shared" si="42"/>
        <v>0</v>
      </c>
      <c r="V108" s="93"/>
    </row>
    <row r="109" spans="1:22" x14ac:dyDescent="0.25">
      <c r="A109" s="27"/>
      <c r="B109" s="28" t="s">
        <v>132</v>
      </c>
      <c r="C109" s="28" t="s">
        <v>132</v>
      </c>
      <c r="D109" s="29" t="s">
        <v>315</v>
      </c>
      <c r="E109" s="4" t="s">
        <v>423</v>
      </c>
      <c r="F109" s="21" t="s">
        <v>445</v>
      </c>
      <c r="G109" s="22"/>
      <c r="H109" s="72"/>
      <c r="I109" s="23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93"/>
    </row>
    <row r="110" spans="1:22" ht="63" x14ac:dyDescent="0.25">
      <c r="A110" s="27"/>
      <c r="B110" s="28" t="s">
        <v>133</v>
      </c>
      <c r="C110" s="28" t="s">
        <v>133</v>
      </c>
      <c r="D110" s="29" t="s">
        <v>316</v>
      </c>
      <c r="E110" s="4" t="s">
        <v>398</v>
      </c>
      <c r="F110" s="21" t="s">
        <v>3</v>
      </c>
      <c r="G110" s="22">
        <v>1</v>
      </c>
      <c r="H110" s="94">
        <v>80000</v>
      </c>
      <c r="I110" s="23">
        <f t="shared" ref="I110" si="43">F110*G110*H110</f>
        <v>80000</v>
      </c>
      <c r="J110" s="86">
        <f t="shared" si="32"/>
        <v>8.3333333333333329E-2</v>
      </c>
      <c r="K110" s="86">
        <f t="shared" ref="K110:U110" si="44">J110</f>
        <v>8.3333333333333329E-2</v>
      </c>
      <c r="L110" s="86">
        <f t="shared" si="44"/>
        <v>8.3333333333333329E-2</v>
      </c>
      <c r="M110" s="86">
        <f t="shared" si="44"/>
        <v>8.3333333333333329E-2</v>
      </c>
      <c r="N110" s="86">
        <v>1</v>
      </c>
      <c r="O110" s="86">
        <v>0</v>
      </c>
      <c r="P110" s="86">
        <f t="shared" si="44"/>
        <v>0</v>
      </c>
      <c r="Q110" s="86">
        <f t="shared" si="44"/>
        <v>0</v>
      </c>
      <c r="R110" s="86">
        <v>0</v>
      </c>
      <c r="S110" s="86">
        <f t="shared" si="44"/>
        <v>0</v>
      </c>
      <c r="T110" s="86">
        <f t="shared" si="44"/>
        <v>0</v>
      </c>
      <c r="U110" s="86">
        <f t="shared" si="44"/>
        <v>0</v>
      </c>
      <c r="V110" s="93" t="s">
        <v>470</v>
      </c>
    </row>
    <row r="111" spans="1:22" ht="22.5" x14ac:dyDescent="0.25">
      <c r="A111" s="27"/>
      <c r="B111" s="28" t="s">
        <v>134</v>
      </c>
      <c r="C111" s="28" t="s">
        <v>134</v>
      </c>
      <c r="D111" s="29" t="s">
        <v>317</v>
      </c>
      <c r="E111" s="4" t="s">
        <v>398</v>
      </c>
      <c r="F111" s="84" t="s">
        <v>447</v>
      </c>
      <c r="G111" s="22">
        <v>1</v>
      </c>
      <c r="H111" s="72">
        <v>5000</v>
      </c>
      <c r="I111" s="23">
        <f>G111*H111</f>
        <v>5000</v>
      </c>
      <c r="J111" s="86"/>
      <c r="K111" s="86"/>
      <c r="L111" s="86"/>
      <c r="M111" s="86"/>
      <c r="N111" s="86"/>
      <c r="O111" s="86"/>
      <c r="P111" s="86"/>
      <c r="Q111" s="86"/>
      <c r="R111" s="86">
        <v>1</v>
      </c>
      <c r="S111" s="86"/>
      <c r="T111" s="86"/>
      <c r="U111" s="86"/>
      <c r="V111" s="93"/>
    </row>
    <row r="112" spans="1:22" ht="22.5" x14ac:dyDescent="0.25">
      <c r="A112" s="27"/>
      <c r="B112" s="28" t="s">
        <v>135</v>
      </c>
      <c r="C112" s="28" t="s">
        <v>135</v>
      </c>
      <c r="D112" s="29" t="s">
        <v>318</v>
      </c>
      <c r="E112" s="4" t="s">
        <v>398</v>
      </c>
      <c r="F112" s="84" t="s">
        <v>447</v>
      </c>
      <c r="G112" s="22">
        <v>1</v>
      </c>
      <c r="H112" s="72">
        <v>5000</v>
      </c>
      <c r="I112" s="23">
        <f>G112*H112</f>
        <v>5000</v>
      </c>
      <c r="J112" s="86"/>
      <c r="K112" s="86"/>
      <c r="L112" s="86"/>
      <c r="M112" s="86"/>
      <c r="N112" s="86">
        <v>1</v>
      </c>
      <c r="O112" s="86"/>
      <c r="P112" s="86"/>
      <c r="Q112" s="86"/>
      <c r="R112" s="86"/>
      <c r="S112" s="86"/>
      <c r="T112" s="86"/>
      <c r="U112" s="86"/>
      <c r="V112" s="93"/>
    </row>
    <row r="113" spans="1:22" ht="22.5" x14ac:dyDescent="0.25">
      <c r="A113" s="27"/>
      <c r="B113" s="28" t="s">
        <v>136</v>
      </c>
      <c r="C113" s="28" t="s">
        <v>136</v>
      </c>
      <c r="D113" s="29" t="s">
        <v>319</v>
      </c>
      <c r="E113" s="4" t="s">
        <v>398</v>
      </c>
      <c r="F113" s="84" t="s">
        <v>447</v>
      </c>
      <c r="G113" s="22">
        <v>1</v>
      </c>
      <c r="H113" s="72">
        <v>5000</v>
      </c>
      <c r="I113" s="23">
        <f>G113*H113</f>
        <v>5000</v>
      </c>
      <c r="J113" s="86"/>
      <c r="K113" s="86"/>
      <c r="L113" s="86"/>
      <c r="M113" s="86"/>
      <c r="N113" s="86"/>
      <c r="O113" s="86"/>
      <c r="P113" s="86">
        <v>1</v>
      </c>
      <c r="Q113" s="86"/>
      <c r="R113" s="86"/>
      <c r="S113" s="86"/>
      <c r="T113" s="86"/>
      <c r="U113" s="86"/>
      <c r="V113" s="93"/>
    </row>
    <row r="114" spans="1:22" ht="38.25" x14ac:dyDescent="0.25">
      <c r="A114" s="27"/>
      <c r="B114" s="28" t="s">
        <v>137</v>
      </c>
      <c r="C114" s="28" t="s">
        <v>137</v>
      </c>
      <c r="D114" s="29" t="s">
        <v>320</v>
      </c>
      <c r="E114" s="4" t="s">
        <v>398</v>
      </c>
      <c r="F114" s="21" t="s">
        <v>49</v>
      </c>
      <c r="G114" s="22">
        <v>4</v>
      </c>
      <c r="H114" s="72">
        <v>350</v>
      </c>
      <c r="I114" s="23">
        <f>F114*G114*H114</f>
        <v>5600</v>
      </c>
      <c r="J114" s="86">
        <f t="shared" si="32"/>
        <v>0.33333333333333331</v>
      </c>
      <c r="K114" s="86">
        <f t="shared" ref="K114:U114" si="45">J114</f>
        <v>0.33333333333333331</v>
      </c>
      <c r="L114" s="86">
        <v>1</v>
      </c>
      <c r="M114" s="86">
        <v>1</v>
      </c>
      <c r="N114" s="86">
        <v>0</v>
      </c>
      <c r="O114" s="86">
        <f t="shared" si="45"/>
        <v>0</v>
      </c>
      <c r="P114" s="86">
        <f t="shared" si="45"/>
        <v>0</v>
      </c>
      <c r="Q114" s="86">
        <f t="shared" si="45"/>
        <v>0</v>
      </c>
      <c r="R114" s="86">
        <v>1</v>
      </c>
      <c r="S114" s="86">
        <v>1</v>
      </c>
      <c r="T114" s="86">
        <v>0</v>
      </c>
      <c r="U114" s="86">
        <f t="shared" si="45"/>
        <v>0</v>
      </c>
      <c r="V114" s="93"/>
    </row>
    <row r="115" spans="1:22" ht="38.25" x14ac:dyDescent="0.25">
      <c r="A115" s="27"/>
      <c r="B115" s="28" t="s">
        <v>138</v>
      </c>
      <c r="C115" s="28" t="s">
        <v>138</v>
      </c>
      <c r="D115" s="29" t="s">
        <v>321</v>
      </c>
      <c r="E115" s="4" t="s">
        <v>398</v>
      </c>
      <c r="F115" s="21" t="s">
        <v>49</v>
      </c>
      <c r="G115" s="22">
        <v>4</v>
      </c>
      <c r="H115" s="72">
        <v>350</v>
      </c>
      <c r="I115" s="23">
        <f t="shared" ref="I115:I116" si="46">F115*G115*H115</f>
        <v>5600</v>
      </c>
      <c r="J115" s="86">
        <f t="shared" si="32"/>
        <v>0.33333333333333331</v>
      </c>
      <c r="K115" s="86">
        <f t="shared" ref="K115:U115" si="47">J115</f>
        <v>0.33333333333333331</v>
      </c>
      <c r="L115" s="86">
        <v>1</v>
      </c>
      <c r="M115" s="86">
        <v>1</v>
      </c>
      <c r="N115" s="86">
        <v>0</v>
      </c>
      <c r="O115" s="86">
        <f t="shared" si="47"/>
        <v>0</v>
      </c>
      <c r="P115" s="86">
        <f t="shared" si="47"/>
        <v>0</v>
      </c>
      <c r="Q115" s="86">
        <f t="shared" si="47"/>
        <v>0</v>
      </c>
      <c r="R115" s="86">
        <v>1</v>
      </c>
      <c r="S115" s="86">
        <f t="shared" si="47"/>
        <v>1</v>
      </c>
      <c r="T115" s="86">
        <v>0</v>
      </c>
      <c r="U115" s="86">
        <f t="shared" si="47"/>
        <v>0</v>
      </c>
      <c r="V115" s="93"/>
    </row>
    <row r="116" spans="1:22" x14ac:dyDescent="0.25">
      <c r="A116" s="27"/>
      <c r="B116" s="28" t="s">
        <v>139</v>
      </c>
      <c r="C116" s="28" t="s">
        <v>139</v>
      </c>
      <c r="D116" s="29" t="s">
        <v>322</v>
      </c>
      <c r="E116" s="4" t="s">
        <v>398</v>
      </c>
      <c r="F116" s="21" t="s">
        <v>49</v>
      </c>
      <c r="G116" s="22">
        <v>4</v>
      </c>
      <c r="H116" s="72">
        <v>350</v>
      </c>
      <c r="I116" s="23">
        <f t="shared" si="46"/>
        <v>5600</v>
      </c>
      <c r="J116" s="86">
        <f t="shared" si="32"/>
        <v>0.33333333333333331</v>
      </c>
      <c r="K116" s="86">
        <f t="shared" ref="K116:R116" si="48">J116</f>
        <v>0.33333333333333331</v>
      </c>
      <c r="L116" s="86">
        <f t="shared" si="48"/>
        <v>0.33333333333333331</v>
      </c>
      <c r="M116" s="86">
        <v>1</v>
      </c>
      <c r="N116" s="86">
        <v>1</v>
      </c>
      <c r="O116" s="86">
        <v>0</v>
      </c>
      <c r="P116" s="86">
        <f t="shared" si="48"/>
        <v>0</v>
      </c>
      <c r="Q116" s="86">
        <f t="shared" si="48"/>
        <v>0</v>
      </c>
      <c r="R116" s="86">
        <f t="shared" si="48"/>
        <v>0</v>
      </c>
      <c r="S116" s="86">
        <v>1</v>
      </c>
      <c r="T116" s="86">
        <v>1</v>
      </c>
      <c r="U116" s="86">
        <v>0</v>
      </c>
      <c r="V116" s="93"/>
    </row>
    <row r="117" spans="1:22" x14ac:dyDescent="0.25">
      <c r="A117" s="27"/>
      <c r="B117" s="28" t="s">
        <v>140</v>
      </c>
      <c r="C117" s="28" t="s">
        <v>140</v>
      </c>
      <c r="D117" s="29" t="s">
        <v>323</v>
      </c>
      <c r="E117" s="4" t="s">
        <v>398</v>
      </c>
      <c r="F117" s="21" t="s">
        <v>49</v>
      </c>
      <c r="G117" s="22">
        <v>4</v>
      </c>
      <c r="H117" s="72">
        <v>350</v>
      </c>
      <c r="I117" s="23">
        <f t="shared" ref="I117" si="49">F117*G117*H117</f>
        <v>5600</v>
      </c>
      <c r="J117" s="86">
        <f t="shared" si="32"/>
        <v>0.33333333333333331</v>
      </c>
      <c r="K117" s="86">
        <f t="shared" ref="K117:R117" si="50">J117</f>
        <v>0.33333333333333331</v>
      </c>
      <c r="L117" s="86">
        <f t="shared" si="50"/>
        <v>0.33333333333333331</v>
      </c>
      <c r="M117" s="86">
        <f t="shared" si="50"/>
        <v>0.33333333333333331</v>
      </c>
      <c r="N117" s="86">
        <v>1</v>
      </c>
      <c r="O117" s="86">
        <v>1</v>
      </c>
      <c r="P117" s="86">
        <v>0</v>
      </c>
      <c r="Q117" s="86">
        <f t="shared" si="50"/>
        <v>0</v>
      </c>
      <c r="R117" s="86">
        <f t="shared" si="50"/>
        <v>0</v>
      </c>
      <c r="S117" s="86">
        <v>1</v>
      </c>
      <c r="T117" s="86">
        <v>1</v>
      </c>
      <c r="U117" s="86">
        <v>0</v>
      </c>
      <c r="V117" s="93"/>
    </row>
    <row r="118" spans="1:22" x14ac:dyDescent="0.25">
      <c r="A118" s="27"/>
      <c r="B118" s="28" t="s">
        <v>141</v>
      </c>
      <c r="C118" s="28" t="s">
        <v>141</v>
      </c>
      <c r="D118" s="29" t="s">
        <v>324</v>
      </c>
      <c r="E118" s="4" t="s">
        <v>21</v>
      </c>
      <c r="F118" s="21" t="s">
        <v>46</v>
      </c>
      <c r="G118" s="22">
        <v>2</v>
      </c>
      <c r="H118" s="72">
        <v>666.7</v>
      </c>
      <c r="I118" s="23">
        <f>F118*G118*H118</f>
        <v>16000.800000000001</v>
      </c>
      <c r="J118" s="86">
        <f t="shared" si="32"/>
        <v>1</v>
      </c>
      <c r="K118" s="86">
        <f t="shared" ref="K118:U118" si="51">J118</f>
        <v>1</v>
      </c>
      <c r="L118" s="86">
        <f t="shared" si="51"/>
        <v>1</v>
      </c>
      <c r="M118" s="86">
        <f t="shared" si="51"/>
        <v>1</v>
      </c>
      <c r="N118" s="86">
        <f t="shared" si="51"/>
        <v>1</v>
      </c>
      <c r="O118" s="86">
        <f t="shared" si="51"/>
        <v>1</v>
      </c>
      <c r="P118" s="86">
        <f t="shared" si="51"/>
        <v>1</v>
      </c>
      <c r="Q118" s="86">
        <f t="shared" si="51"/>
        <v>1</v>
      </c>
      <c r="R118" s="86">
        <f t="shared" si="51"/>
        <v>1</v>
      </c>
      <c r="S118" s="86">
        <f t="shared" si="51"/>
        <v>1</v>
      </c>
      <c r="T118" s="86">
        <f t="shared" si="51"/>
        <v>1</v>
      </c>
      <c r="U118" s="86">
        <f t="shared" si="51"/>
        <v>1</v>
      </c>
      <c r="V118" s="93"/>
    </row>
    <row r="119" spans="1:22" ht="63" x14ac:dyDescent="0.25">
      <c r="A119" s="27"/>
      <c r="B119" s="28" t="s">
        <v>142</v>
      </c>
      <c r="C119" s="28" t="s">
        <v>142</v>
      </c>
      <c r="D119" s="29" t="s">
        <v>325</v>
      </c>
      <c r="E119" s="4" t="s">
        <v>398</v>
      </c>
      <c r="F119" s="21" t="s">
        <v>3</v>
      </c>
      <c r="G119" s="22">
        <v>1</v>
      </c>
      <c r="H119" s="94">
        <f>135000/2</f>
        <v>67500</v>
      </c>
      <c r="I119" s="23">
        <f>F119*G119*H119</f>
        <v>67500</v>
      </c>
      <c r="J119" s="86">
        <f t="shared" si="32"/>
        <v>8.3333333333333329E-2</v>
      </c>
      <c r="K119" s="86"/>
      <c r="L119" s="86">
        <v>1</v>
      </c>
      <c r="M119" s="86"/>
      <c r="N119" s="86">
        <v>1</v>
      </c>
      <c r="O119" s="86"/>
      <c r="P119" s="86"/>
      <c r="Q119" s="86"/>
      <c r="R119" s="86"/>
      <c r="S119" s="86"/>
      <c r="T119" s="86"/>
      <c r="U119" s="86"/>
      <c r="V119" s="93" t="s">
        <v>463</v>
      </c>
    </row>
    <row r="120" spans="1:22" ht="63" x14ac:dyDescent="0.25">
      <c r="A120" s="27"/>
      <c r="B120" s="28" t="s">
        <v>143</v>
      </c>
      <c r="C120" s="28" t="s">
        <v>143</v>
      </c>
      <c r="D120" s="29" t="s">
        <v>326</v>
      </c>
      <c r="E120" s="4" t="s">
        <v>398</v>
      </c>
      <c r="F120" s="21" t="s">
        <v>3</v>
      </c>
      <c r="G120" s="22">
        <v>1</v>
      </c>
      <c r="H120" s="94">
        <f>H119</f>
        <v>67500</v>
      </c>
      <c r="I120" s="23">
        <f>F120*G120*H120</f>
        <v>67500</v>
      </c>
      <c r="J120" s="86">
        <f t="shared" si="32"/>
        <v>8.3333333333333329E-2</v>
      </c>
      <c r="K120" s="86"/>
      <c r="L120" s="86">
        <v>1</v>
      </c>
      <c r="M120" s="86"/>
      <c r="N120" s="86">
        <v>1</v>
      </c>
      <c r="O120" s="86"/>
      <c r="P120" s="86"/>
      <c r="Q120" s="86"/>
      <c r="R120" s="86"/>
      <c r="S120" s="86"/>
      <c r="T120" s="86"/>
      <c r="U120" s="86"/>
      <c r="V120" s="93" t="s">
        <v>463</v>
      </c>
    </row>
    <row r="121" spans="1:22" ht="25.5" x14ac:dyDescent="0.25">
      <c r="A121" s="27"/>
      <c r="B121" s="28" t="s">
        <v>144</v>
      </c>
      <c r="C121" s="28" t="s">
        <v>144</v>
      </c>
      <c r="D121" s="29" t="s">
        <v>327</v>
      </c>
      <c r="E121" s="4" t="s">
        <v>398</v>
      </c>
      <c r="F121" s="21" t="s">
        <v>3</v>
      </c>
      <c r="G121" s="22">
        <v>1</v>
      </c>
      <c r="H121" s="72">
        <v>13200</v>
      </c>
      <c r="I121" s="23">
        <f>F121*G121*H121</f>
        <v>13200</v>
      </c>
      <c r="J121" s="86">
        <f t="shared" si="32"/>
        <v>8.3333333333333329E-2</v>
      </c>
      <c r="K121" s="86"/>
      <c r="L121" s="86"/>
      <c r="M121" s="86">
        <v>1</v>
      </c>
      <c r="N121" s="86"/>
      <c r="O121" s="86"/>
      <c r="P121" s="86"/>
      <c r="Q121" s="86"/>
      <c r="R121" s="86"/>
      <c r="S121" s="86"/>
      <c r="T121" s="86"/>
      <c r="U121" s="86"/>
      <c r="V121" s="93"/>
    </row>
    <row r="122" spans="1:22" ht="25.5" x14ac:dyDescent="0.25">
      <c r="A122" s="27"/>
      <c r="B122" s="28" t="s">
        <v>145</v>
      </c>
      <c r="C122" s="28" t="s">
        <v>145</v>
      </c>
      <c r="D122" s="29" t="s">
        <v>328</v>
      </c>
      <c r="E122" s="4" t="s">
        <v>398</v>
      </c>
      <c r="F122" s="21" t="s">
        <v>3</v>
      </c>
      <c r="G122" s="22">
        <v>1</v>
      </c>
      <c r="H122" s="72">
        <v>13200</v>
      </c>
      <c r="I122" s="23">
        <f>F122*G122*H122</f>
        <v>13200</v>
      </c>
      <c r="J122" s="86">
        <f t="shared" si="32"/>
        <v>8.3333333333333329E-2</v>
      </c>
      <c r="K122" s="86"/>
      <c r="L122" s="86"/>
      <c r="M122" s="86"/>
      <c r="N122" s="86">
        <v>1</v>
      </c>
      <c r="O122" s="86"/>
      <c r="P122" s="86"/>
      <c r="Q122" s="86"/>
      <c r="R122" s="86"/>
      <c r="S122" s="86"/>
      <c r="T122" s="86"/>
      <c r="U122" s="86"/>
      <c r="V122" s="93"/>
    </row>
    <row r="123" spans="1:22" ht="22.5" x14ac:dyDescent="0.25">
      <c r="A123" s="27"/>
      <c r="B123" s="28" t="s">
        <v>146</v>
      </c>
      <c r="C123" s="28" t="s">
        <v>146</v>
      </c>
      <c r="D123" s="29" t="s">
        <v>329</v>
      </c>
      <c r="E123" s="4" t="s">
        <v>403</v>
      </c>
      <c r="F123" s="84" t="s">
        <v>448</v>
      </c>
      <c r="G123" s="22"/>
      <c r="H123" s="72"/>
      <c r="I123" s="23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93"/>
    </row>
    <row r="124" spans="1:22" ht="38.25" x14ac:dyDescent="0.25">
      <c r="A124" s="27"/>
      <c r="B124" s="28" t="s">
        <v>147</v>
      </c>
      <c r="C124" s="28" t="s">
        <v>147</v>
      </c>
      <c r="D124" s="29" t="s">
        <v>330</v>
      </c>
      <c r="E124" s="4" t="s">
        <v>403</v>
      </c>
      <c r="F124" s="97" t="s">
        <v>46</v>
      </c>
      <c r="G124" s="95">
        <v>2</v>
      </c>
      <c r="H124" s="94">
        <v>1000</v>
      </c>
      <c r="I124" s="23">
        <f t="shared" ref="I124:I137" si="52">F124*G124*H124</f>
        <v>24000</v>
      </c>
      <c r="J124" s="86">
        <v>1</v>
      </c>
      <c r="K124" s="96">
        <f>J124</f>
        <v>1</v>
      </c>
      <c r="L124" s="96">
        <f t="shared" ref="L124:U124" si="53">K124</f>
        <v>1</v>
      </c>
      <c r="M124" s="96">
        <f t="shared" si="53"/>
        <v>1</v>
      </c>
      <c r="N124" s="96">
        <f t="shared" si="53"/>
        <v>1</v>
      </c>
      <c r="O124" s="96">
        <f t="shared" si="53"/>
        <v>1</v>
      </c>
      <c r="P124" s="96">
        <f t="shared" si="53"/>
        <v>1</v>
      </c>
      <c r="Q124" s="96">
        <f t="shared" si="53"/>
        <v>1</v>
      </c>
      <c r="R124" s="96">
        <f t="shared" si="53"/>
        <v>1</v>
      </c>
      <c r="S124" s="96">
        <f t="shared" si="53"/>
        <v>1</v>
      </c>
      <c r="T124" s="96">
        <f t="shared" si="53"/>
        <v>1</v>
      </c>
      <c r="U124" s="96">
        <f t="shared" si="53"/>
        <v>1</v>
      </c>
      <c r="V124" s="93"/>
    </row>
    <row r="125" spans="1:22" ht="25.5" x14ac:dyDescent="0.25">
      <c r="A125" s="27"/>
      <c r="B125" s="28" t="s">
        <v>148</v>
      </c>
      <c r="C125" s="28" t="s">
        <v>148</v>
      </c>
      <c r="D125" s="29" t="s">
        <v>331</v>
      </c>
      <c r="E125" s="4" t="s">
        <v>398</v>
      </c>
      <c r="F125" s="97" t="s">
        <v>46</v>
      </c>
      <c r="G125" s="95">
        <v>2</v>
      </c>
      <c r="H125" s="72">
        <v>1000</v>
      </c>
      <c r="I125" s="23">
        <f t="shared" si="52"/>
        <v>24000</v>
      </c>
      <c r="J125" s="86">
        <v>1</v>
      </c>
      <c r="K125" s="96">
        <f t="shared" ref="K125:U128" si="54">J125</f>
        <v>1</v>
      </c>
      <c r="L125" s="96">
        <f t="shared" si="54"/>
        <v>1</v>
      </c>
      <c r="M125" s="96">
        <f t="shared" si="54"/>
        <v>1</v>
      </c>
      <c r="N125" s="96">
        <f t="shared" si="54"/>
        <v>1</v>
      </c>
      <c r="O125" s="96">
        <f t="shared" si="54"/>
        <v>1</v>
      </c>
      <c r="P125" s="96">
        <f t="shared" si="54"/>
        <v>1</v>
      </c>
      <c r="Q125" s="96">
        <f t="shared" si="54"/>
        <v>1</v>
      </c>
      <c r="R125" s="96">
        <f t="shared" si="54"/>
        <v>1</v>
      </c>
      <c r="S125" s="96">
        <f t="shared" si="54"/>
        <v>1</v>
      </c>
      <c r="T125" s="96">
        <f t="shared" si="54"/>
        <v>1</v>
      </c>
      <c r="U125" s="96">
        <f t="shared" si="54"/>
        <v>1</v>
      </c>
      <c r="V125" s="93"/>
    </row>
    <row r="126" spans="1:22" ht="25.5" x14ac:dyDescent="0.25">
      <c r="A126" s="27"/>
      <c r="B126" s="28" t="s">
        <v>149</v>
      </c>
      <c r="C126" s="28" t="s">
        <v>149</v>
      </c>
      <c r="D126" s="29" t="s">
        <v>332</v>
      </c>
      <c r="E126" s="4" t="s">
        <v>398</v>
      </c>
      <c r="F126" s="97" t="s">
        <v>46</v>
      </c>
      <c r="G126" s="95">
        <v>2</v>
      </c>
      <c r="H126" s="72">
        <v>1000</v>
      </c>
      <c r="I126" s="23">
        <f t="shared" si="52"/>
        <v>24000</v>
      </c>
      <c r="J126" s="86">
        <v>1</v>
      </c>
      <c r="K126" s="96">
        <f t="shared" si="54"/>
        <v>1</v>
      </c>
      <c r="L126" s="96">
        <f t="shared" si="54"/>
        <v>1</v>
      </c>
      <c r="M126" s="96">
        <f t="shared" si="54"/>
        <v>1</v>
      </c>
      <c r="N126" s="96">
        <f t="shared" si="54"/>
        <v>1</v>
      </c>
      <c r="O126" s="96">
        <f t="shared" si="54"/>
        <v>1</v>
      </c>
      <c r="P126" s="96">
        <f t="shared" si="54"/>
        <v>1</v>
      </c>
      <c r="Q126" s="96">
        <f t="shared" si="54"/>
        <v>1</v>
      </c>
      <c r="R126" s="96">
        <f t="shared" si="54"/>
        <v>1</v>
      </c>
      <c r="S126" s="96">
        <f t="shared" si="54"/>
        <v>1</v>
      </c>
      <c r="T126" s="96">
        <f t="shared" si="54"/>
        <v>1</v>
      </c>
      <c r="U126" s="96">
        <f t="shared" si="54"/>
        <v>1</v>
      </c>
      <c r="V126" s="93"/>
    </row>
    <row r="127" spans="1:22" ht="25.5" x14ac:dyDescent="0.25">
      <c r="A127" s="27"/>
      <c r="B127" s="28" t="s">
        <v>150</v>
      </c>
      <c r="C127" s="28" t="s">
        <v>150</v>
      </c>
      <c r="D127" s="29" t="s">
        <v>333</v>
      </c>
      <c r="E127" s="4" t="s">
        <v>398</v>
      </c>
      <c r="F127" s="97" t="s">
        <v>46</v>
      </c>
      <c r="G127" s="95">
        <v>2</v>
      </c>
      <c r="H127" s="72">
        <v>1560</v>
      </c>
      <c r="I127" s="23">
        <f t="shared" si="52"/>
        <v>37440</v>
      </c>
      <c r="J127" s="86">
        <v>1</v>
      </c>
      <c r="K127" s="96">
        <f t="shared" si="54"/>
        <v>1</v>
      </c>
      <c r="L127" s="96">
        <f t="shared" si="54"/>
        <v>1</v>
      </c>
      <c r="M127" s="96">
        <f t="shared" si="54"/>
        <v>1</v>
      </c>
      <c r="N127" s="96">
        <f t="shared" si="54"/>
        <v>1</v>
      </c>
      <c r="O127" s="96">
        <f t="shared" si="54"/>
        <v>1</v>
      </c>
      <c r="P127" s="96">
        <f t="shared" si="54"/>
        <v>1</v>
      </c>
      <c r="Q127" s="96">
        <f t="shared" si="54"/>
        <v>1</v>
      </c>
      <c r="R127" s="96">
        <f t="shared" si="54"/>
        <v>1</v>
      </c>
      <c r="S127" s="96">
        <f t="shared" si="54"/>
        <v>1</v>
      </c>
      <c r="T127" s="96">
        <f t="shared" si="54"/>
        <v>1</v>
      </c>
      <c r="U127" s="96">
        <f t="shared" si="54"/>
        <v>1</v>
      </c>
      <c r="V127" s="93"/>
    </row>
    <row r="128" spans="1:22" ht="25.5" x14ac:dyDescent="0.25">
      <c r="A128" s="27"/>
      <c r="B128" s="28" t="s">
        <v>151</v>
      </c>
      <c r="C128" s="28" t="s">
        <v>151</v>
      </c>
      <c r="D128" s="29" t="s">
        <v>334</v>
      </c>
      <c r="E128" s="4" t="s">
        <v>398</v>
      </c>
      <c r="F128" s="97" t="s">
        <v>46</v>
      </c>
      <c r="G128" s="95">
        <v>2</v>
      </c>
      <c r="H128" s="72">
        <v>1000</v>
      </c>
      <c r="I128" s="23">
        <f t="shared" si="52"/>
        <v>24000</v>
      </c>
      <c r="J128" s="86">
        <v>1</v>
      </c>
      <c r="K128" s="96">
        <f t="shared" si="54"/>
        <v>1</v>
      </c>
      <c r="L128" s="96">
        <f t="shared" si="54"/>
        <v>1</v>
      </c>
      <c r="M128" s="96">
        <f t="shared" si="54"/>
        <v>1</v>
      </c>
      <c r="N128" s="96">
        <f t="shared" si="54"/>
        <v>1</v>
      </c>
      <c r="O128" s="96">
        <f t="shared" si="54"/>
        <v>1</v>
      </c>
      <c r="P128" s="96">
        <f t="shared" si="54"/>
        <v>1</v>
      </c>
      <c r="Q128" s="96">
        <f t="shared" si="54"/>
        <v>1</v>
      </c>
      <c r="R128" s="96">
        <f t="shared" si="54"/>
        <v>1</v>
      </c>
      <c r="S128" s="96">
        <f t="shared" si="54"/>
        <v>1</v>
      </c>
      <c r="T128" s="96">
        <f t="shared" si="54"/>
        <v>1</v>
      </c>
      <c r="U128" s="96">
        <f t="shared" si="54"/>
        <v>1</v>
      </c>
      <c r="V128" s="93"/>
    </row>
    <row r="129" spans="1:22" ht="31.5" x14ac:dyDescent="0.25">
      <c r="A129" s="27"/>
      <c r="B129" s="28" t="s">
        <v>152</v>
      </c>
      <c r="C129" s="28" t="s">
        <v>152</v>
      </c>
      <c r="D129" s="29" t="s">
        <v>335</v>
      </c>
      <c r="E129" s="4" t="s">
        <v>403</v>
      </c>
      <c r="F129" s="97" t="s">
        <v>3</v>
      </c>
      <c r="G129" s="95">
        <v>1</v>
      </c>
      <c r="H129" s="94">
        <v>20000</v>
      </c>
      <c r="I129" s="23">
        <f t="shared" si="52"/>
        <v>20000</v>
      </c>
      <c r="J129" s="86"/>
      <c r="K129" s="86"/>
      <c r="L129" s="86"/>
      <c r="M129" s="86"/>
      <c r="N129" s="96">
        <v>1</v>
      </c>
      <c r="O129" s="86"/>
      <c r="P129" s="86"/>
      <c r="Q129" s="86"/>
      <c r="R129" s="86"/>
      <c r="S129" s="86"/>
      <c r="T129" s="86"/>
      <c r="U129" s="86"/>
      <c r="V129" s="93" t="s">
        <v>473</v>
      </c>
    </row>
    <row r="130" spans="1:22" x14ac:dyDescent="0.25">
      <c r="A130" s="27"/>
      <c r="B130" s="28" t="s">
        <v>153</v>
      </c>
      <c r="C130" s="28" t="s">
        <v>153</v>
      </c>
      <c r="D130" s="29" t="s">
        <v>336</v>
      </c>
      <c r="E130" s="4" t="s">
        <v>403</v>
      </c>
      <c r="F130" s="97" t="s">
        <v>445</v>
      </c>
      <c r="G130" s="95"/>
      <c r="H130" s="94"/>
      <c r="I130" s="23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93"/>
    </row>
    <row r="131" spans="1:22" x14ac:dyDescent="0.25">
      <c r="A131" s="27"/>
      <c r="B131" s="28" t="s">
        <v>154</v>
      </c>
      <c r="C131" s="28" t="s">
        <v>154</v>
      </c>
      <c r="D131" s="29" t="s">
        <v>337</v>
      </c>
      <c r="E131" s="4" t="s">
        <v>403</v>
      </c>
      <c r="F131" s="97" t="s">
        <v>445</v>
      </c>
      <c r="G131" s="22"/>
      <c r="H131" s="72"/>
      <c r="I131" s="23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93"/>
    </row>
    <row r="132" spans="1:22" x14ac:dyDescent="0.25">
      <c r="A132" s="27"/>
      <c r="B132" s="28" t="s">
        <v>155</v>
      </c>
      <c r="C132" s="28" t="s">
        <v>155</v>
      </c>
      <c r="D132" s="29" t="s">
        <v>338</v>
      </c>
      <c r="E132" s="4" t="s">
        <v>403</v>
      </c>
      <c r="F132" s="97" t="s">
        <v>46</v>
      </c>
      <c r="G132" s="95">
        <v>1</v>
      </c>
      <c r="H132" s="94">
        <v>5000</v>
      </c>
      <c r="I132" s="23">
        <f t="shared" si="52"/>
        <v>60000</v>
      </c>
      <c r="J132" s="96">
        <v>1</v>
      </c>
      <c r="K132" s="96">
        <f>J132</f>
        <v>1</v>
      </c>
      <c r="L132" s="96">
        <f t="shared" ref="L132:U132" si="55">K132</f>
        <v>1</v>
      </c>
      <c r="M132" s="96">
        <f t="shared" si="55"/>
        <v>1</v>
      </c>
      <c r="N132" s="96">
        <f t="shared" si="55"/>
        <v>1</v>
      </c>
      <c r="O132" s="96">
        <f t="shared" si="55"/>
        <v>1</v>
      </c>
      <c r="P132" s="96">
        <f t="shared" si="55"/>
        <v>1</v>
      </c>
      <c r="Q132" s="96">
        <f t="shared" si="55"/>
        <v>1</v>
      </c>
      <c r="R132" s="96">
        <f t="shared" si="55"/>
        <v>1</v>
      </c>
      <c r="S132" s="96">
        <f t="shared" si="55"/>
        <v>1</v>
      </c>
      <c r="T132" s="96">
        <f t="shared" si="55"/>
        <v>1</v>
      </c>
      <c r="U132" s="96">
        <f t="shared" si="55"/>
        <v>1</v>
      </c>
      <c r="V132" s="93" t="s">
        <v>477</v>
      </c>
    </row>
    <row r="133" spans="1:22" x14ac:dyDescent="0.25">
      <c r="A133" s="27"/>
      <c r="B133" s="28" t="s">
        <v>156</v>
      </c>
      <c r="C133" s="28" t="s">
        <v>156</v>
      </c>
      <c r="D133" s="29" t="s">
        <v>339</v>
      </c>
      <c r="E133" s="4" t="s">
        <v>403</v>
      </c>
      <c r="F133" s="97" t="s">
        <v>46</v>
      </c>
      <c r="G133" s="95">
        <v>1</v>
      </c>
      <c r="H133" s="94">
        <v>15000</v>
      </c>
      <c r="I133" s="23">
        <f t="shared" si="52"/>
        <v>180000</v>
      </c>
      <c r="J133" s="96">
        <v>1</v>
      </c>
      <c r="K133" s="96">
        <f>J133</f>
        <v>1</v>
      </c>
      <c r="L133" s="96">
        <f t="shared" ref="L133:U133" si="56">K133</f>
        <v>1</v>
      </c>
      <c r="M133" s="96">
        <f t="shared" si="56"/>
        <v>1</v>
      </c>
      <c r="N133" s="96">
        <f t="shared" si="56"/>
        <v>1</v>
      </c>
      <c r="O133" s="96">
        <f t="shared" si="56"/>
        <v>1</v>
      </c>
      <c r="P133" s="96">
        <f t="shared" si="56"/>
        <v>1</v>
      </c>
      <c r="Q133" s="96">
        <f t="shared" si="56"/>
        <v>1</v>
      </c>
      <c r="R133" s="96">
        <f t="shared" si="56"/>
        <v>1</v>
      </c>
      <c r="S133" s="96">
        <f t="shared" si="56"/>
        <v>1</v>
      </c>
      <c r="T133" s="96">
        <f t="shared" si="56"/>
        <v>1</v>
      </c>
      <c r="U133" s="96">
        <f t="shared" si="56"/>
        <v>1</v>
      </c>
      <c r="V133" s="93" t="s">
        <v>476</v>
      </c>
    </row>
    <row r="134" spans="1:22" x14ac:dyDescent="0.25">
      <c r="A134" s="27"/>
      <c r="B134" s="28" t="s">
        <v>157</v>
      </c>
      <c r="C134" s="28" t="s">
        <v>157</v>
      </c>
      <c r="D134" s="29" t="s">
        <v>340</v>
      </c>
      <c r="E134" s="4" t="s">
        <v>403</v>
      </c>
      <c r="F134" s="21" t="s">
        <v>445</v>
      </c>
      <c r="G134" s="22"/>
      <c r="H134" s="72"/>
      <c r="I134" s="23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93"/>
    </row>
    <row r="135" spans="1:22" ht="25.5" x14ac:dyDescent="0.25">
      <c r="A135" s="27"/>
      <c r="B135" s="28" t="s">
        <v>158</v>
      </c>
      <c r="C135" s="28" t="s">
        <v>158</v>
      </c>
      <c r="D135" s="29" t="s">
        <v>341</v>
      </c>
      <c r="E135" s="4" t="s">
        <v>403</v>
      </c>
      <c r="F135" s="97" t="s">
        <v>46</v>
      </c>
      <c r="G135" s="95">
        <v>3</v>
      </c>
      <c r="H135" s="94">
        <v>5000</v>
      </c>
      <c r="I135" s="23">
        <f t="shared" si="52"/>
        <v>180000</v>
      </c>
      <c r="J135" s="96">
        <v>1</v>
      </c>
      <c r="K135" s="96">
        <f>J135</f>
        <v>1</v>
      </c>
      <c r="L135" s="96">
        <f t="shared" ref="L135:U135" si="57">K135</f>
        <v>1</v>
      </c>
      <c r="M135" s="96">
        <f t="shared" si="57"/>
        <v>1</v>
      </c>
      <c r="N135" s="96">
        <f t="shared" si="57"/>
        <v>1</v>
      </c>
      <c r="O135" s="96">
        <f t="shared" si="57"/>
        <v>1</v>
      </c>
      <c r="P135" s="96">
        <f t="shared" si="57"/>
        <v>1</v>
      </c>
      <c r="Q135" s="96">
        <f t="shared" si="57"/>
        <v>1</v>
      </c>
      <c r="R135" s="96">
        <f t="shared" si="57"/>
        <v>1</v>
      </c>
      <c r="S135" s="96">
        <f t="shared" si="57"/>
        <v>1</v>
      </c>
      <c r="T135" s="96">
        <f t="shared" si="57"/>
        <v>1</v>
      </c>
      <c r="U135" s="96">
        <f t="shared" si="57"/>
        <v>1</v>
      </c>
      <c r="V135" s="93"/>
    </row>
    <row r="136" spans="1:22" x14ac:dyDescent="0.25">
      <c r="A136" s="27"/>
      <c r="B136" s="28" t="s">
        <v>159</v>
      </c>
      <c r="C136" s="28" t="s">
        <v>159</v>
      </c>
      <c r="D136" s="29" t="s">
        <v>342</v>
      </c>
      <c r="E136" s="4" t="s">
        <v>403</v>
      </c>
      <c r="F136" s="97" t="s">
        <v>46</v>
      </c>
      <c r="G136" s="95">
        <v>102</v>
      </c>
      <c r="H136" s="72">
        <v>45</v>
      </c>
      <c r="I136" s="23">
        <f t="shared" si="52"/>
        <v>55080</v>
      </c>
      <c r="J136" s="96">
        <v>1</v>
      </c>
      <c r="K136" s="96">
        <f>J136</f>
        <v>1</v>
      </c>
      <c r="L136" s="96">
        <f t="shared" ref="L136:U136" si="58">K136</f>
        <v>1</v>
      </c>
      <c r="M136" s="96">
        <f t="shared" si="58"/>
        <v>1</v>
      </c>
      <c r="N136" s="96">
        <f t="shared" si="58"/>
        <v>1</v>
      </c>
      <c r="O136" s="96">
        <f t="shared" si="58"/>
        <v>1</v>
      </c>
      <c r="P136" s="96">
        <f t="shared" si="58"/>
        <v>1</v>
      </c>
      <c r="Q136" s="96">
        <f t="shared" si="58"/>
        <v>1</v>
      </c>
      <c r="R136" s="96">
        <f t="shared" si="58"/>
        <v>1</v>
      </c>
      <c r="S136" s="96">
        <f t="shared" si="58"/>
        <v>1</v>
      </c>
      <c r="T136" s="96">
        <f t="shared" si="58"/>
        <v>1</v>
      </c>
      <c r="U136" s="96">
        <f t="shared" si="58"/>
        <v>1</v>
      </c>
      <c r="V136" s="93"/>
    </row>
    <row r="137" spans="1:22" ht="110.25" x14ac:dyDescent="0.25">
      <c r="A137" s="27"/>
      <c r="B137" s="28" t="s">
        <v>160</v>
      </c>
      <c r="C137" s="28" t="s">
        <v>160</v>
      </c>
      <c r="D137" s="29" t="s">
        <v>161</v>
      </c>
      <c r="E137" s="4" t="s">
        <v>403</v>
      </c>
      <c r="F137" s="97" t="s">
        <v>46</v>
      </c>
      <c r="G137" s="95">
        <v>1</v>
      </c>
      <c r="H137" s="94">
        <v>15000</v>
      </c>
      <c r="I137" s="23">
        <f t="shared" si="52"/>
        <v>180000</v>
      </c>
      <c r="J137" s="86">
        <f t="shared" si="32"/>
        <v>1</v>
      </c>
      <c r="K137" s="86">
        <f t="shared" ref="K137:U137" si="59">J137</f>
        <v>1</v>
      </c>
      <c r="L137" s="86">
        <f t="shared" si="59"/>
        <v>1</v>
      </c>
      <c r="M137" s="86">
        <f t="shared" si="59"/>
        <v>1</v>
      </c>
      <c r="N137" s="86">
        <f t="shared" si="59"/>
        <v>1</v>
      </c>
      <c r="O137" s="86">
        <f t="shared" si="59"/>
        <v>1</v>
      </c>
      <c r="P137" s="86">
        <f t="shared" si="59"/>
        <v>1</v>
      </c>
      <c r="Q137" s="86">
        <f t="shared" si="59"/>
        <v>1</v>
      </c>
      <c r="R137" s="86">
        <f t="shared" si="59"/>
        <v>1</v>
      </c>
      <c r="S137" s="86">
        <f t="shared" si="59"/>
        <v>1</v>
      </c>
      <c r="T137" s="86">
        <f t="shared" si="59"/>
        <v>1</v>
      </c>
      <c r="U137" s="86">
        <f t="shared" si="59"/>
        <v>1</v>
      </c>
      <c r="V137" s="93" t="s">
        <v>478</v>
      </c>
    </row>
    <row r="138" spans="1:22" x14ac:dyDescent="0.25">
      <c r="A138" s="19" t="s">
        <v>5</v>
      </c>
      <c r="B138" s="20" t="s">
        <v>162</v>
      </c>
      <c r="C138" s="20" t="s">
        <v>162</v>
      </c>
      <c r="D138" s="2" t="s">
        <v>163</v>
      </c>
      <c r="E138" s="36"/>
      <c r="F138" s="37"/>
      <c r="G138" s="38"/>
      <c r="H138" s="74"/>
      <c r="I138" s="41"/>
      <c r="J138" s="86">
        <f t="shared" si="32"/>
        <v>0</v>
      </c>
      <c r="K138" s="86">
        <f t="shared" ref="K138:U138" si="60">J138</f>
        <v>0</v>
      </c>
      <c r="L138" s="86">
        <f t="shared" si="60"/>
        <v>0</v>
      </c>
      <c r="M138" s="86">
        <f t="shared" si="60"/>
        <v>0</v>
      </c>
      <c r="N138" s="86">
        <f t="shared" si="60"/>
        <v>0</v>
      </c>
      <c r="O138" s="86">
        <f t="shared" si="60"/>
        <v>0</v>
      </c>
      <c r="P138" s="86">
        <f t="shared" si="60"/>
        <v>0</v>
      </c>
      <c r="Q138" s="86">
        <f t="shared" si="60"/>
        <v>0</v>
      </c>
      <c r="R138" s="86">
        <f t="shared" si="60"/>
        <v>0</v>
      </c>
      <c r="S138" s="86">
        <f t="shared" si="60"/>
        <v>0</v>
      </c>
      <c r="T138" s="86">
        <f t="shared" si="60"/>
        <v>0</v>
      </c>
      <c r="U138" s="86">
        <f t="shared" si="60"/>
        <v>0</v>
      </c>
      <c r="V138" s="93"/>
    </row>
    <row r="139" spans="1:22" ht="25.5" x14ac:dyDescent="0.25">
      <c r="A139" s="27"/>
      <c r="B139" s="28" t="s">
        <v>164</v>
      </c>
      <c r="C139" s="28" t="s">
        <v>164</v>
      </c>
      <c r="D139" s="29" t="s">
        <v>343</v>
      </c>
      <c r="E139" s="4" t="s">
        <v>403</v>
      </c>
      <c r="F139" s="21" t="s">
        <v>445</v>
      </c>
      <c r="G139" s="22"/>
      <c r="H139" s="72"/>
      <c r="I139" s="23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93"/>
    </row>
    <row r="140" spans="1:22" x14ac:dyDescent="0.25">
      <c r="A140" s="27"/>
      <c r="B140" s="28" t="s">
        <v>165</v>
      </c>
      <c r="C140" s="28" t="s">
        <v>165</v>
      </c>
      <c r="D140" s="29" t="s">
        <v>344</v>
      </c>
      <c r="E140" s="4" t="s">
        <v>403</v>
      </c>
      <c r="F140" s="21" t="s">
        <v>445</v>
      </c>
      <c r="G140" s="22"/>
      <c r="H140" s="72"/>
      <c r="I140" s="23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93"/>
    </row>
    <row r="141" spans="1:22" x14ac:dyDescent="0.25">
      <c r="A141" s="27"/>
      <c r="B141" s="28" t="s">
        <v>166</v>
      </c>
      <c r="C141" s="28" t="s">
        <v>166</v>
      </c>
      <c r="D141" s="29" t="s">
        <v>345</v>
      </c>
      <c r="E141" s="4" t="s">
        <v>403</v>
      </c>
      <c r="F141" s="21" t="s">
        <v>445</v>
      </c>
      <c r="G141" s="22"/>
      <c r="H141" s="72"/>
      <c r="I141" s="23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93"/>
    </row>
    <row r="142" spans="1:22" x14ac:dyDescent="0.25">
      <c r="A142" s="27"/>
      <c r="B142" s="28" t="s">
        <v>167</v>
      </c>
      <c r="C142" s="28" t="s">
        <v>167</v>
      </c>
      <c r="D142" s="29" t="s">
        <v>235</v>
      </c>
      <c r="E142" s="4" t="s">
        <v>403</v>
      </c>
      <c r="F142" s="21" t="s">
        <v>445</v>
      </c>
      <c r="G142" s="22"/>
      <c r="H142" s="72"/>
      <c r="I142" s="23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93"/>
    </row>
    <row r="143" spans="1:22" x14ac:dyDescent="0.25">
      <c r="A143" s="27"/>
      <c r="B143" s="28" t="s">
        <v>168</v>
      </c>
      <c r="C143" s="28" t="s">
        <v>168</v>
      </c>
      <c r="D143" s="29" t="s">
        <v>346</v>
      </c>
      <c r="E143" s="4" t="s">
        <v>403</v>
      </c>
      <c r="F143" s="21" t="s">
        <v>445</v>
      </c>
      <c r="G143" s="22"/>
      <c r="H143" s="72"/>
      <c r="I143" s="23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93"/>
    </row>
    <row r="144" spans="1:22" x14ac:dyDescent="0.25">
      <c r="A144" s="27"/>
      <c r="B144" s="28" t="s">
        <v>169</v>
      </c>
      <c r="C144" s="28" t="s">
        <v>169</v>
      </c>
      <c r="D144" s="29" t="s">
        <v>347</v>
      </c>
      <c r="E144" s="4" t="s">
        <v>403</v>
      </c>
      <c r="F144" s="21" t="s">
        <v>445</v>
      </c>
      <c r="G144" s="22"/>
      <c r="H144" s="72"/>
      <c r="I144" s="23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93"/>
    </row>
    <row r="145" spans="1:22" x14ac:dyDescent="0.25">
      <c r="A145" s="27"/>
      <c r="B145" s="28" t="s">
        <v>170</v>
      </c>
      <c r="C145" s="28" t="s">
        <v>170</v>
      </c>
      <c r="D145" s="29" t="s">
        <v>348</v>
      </c>
      <c r="E145" s="4" t="s">
        <v>403</v>
      </c>
      <c r="F145" s="21" t="s">
        <v>445</v>
      </c>
      <c r="G145" s="22"/>
      <c r="H145" s="72"/>
      <c r="I145" s="23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93"/>
    </row>
    <row r="146" spans="1:22" x14ac:dyDescent="0.25">
      <c r="A146" s="27"/>
      <c r="B146" s="28" t="s">
        <v>171</v>
      </c>
      <c r="C146" s="28" t="s">
        <v>171</v>
      </c>
      <c r="D146" s="29" t="s">
        <v>349</v>
      </c>
      <c r="E146" s="4" t="s">
        <v>403</v>
      </c>
      <c r="F146" s="21" t="s">
        <v>445</v>
      </c>
      <c r="G146" s="22"/>
      <c r="H146" s="72"/>
      <c r="I146" s="23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93"/>
    </row>
    <row r="147" spans="1:22" x14ac:dyDescent="0.25">
      <c r="A147" s="27"/>
      <c r="B147" s="28" t="s">
        <v>172</v>
      </c>
      <c r="C147" s="28" t="s">
        <v>172</v>
      </c>
      <c r="D147" s="29" t="s">
        <v>350</v>
      </c>
      <c r="E147" s="4" t="s">
        <v>403</v>
      </c>
      <c r="F147" s="21" t="s">
        <v>445</v>
      </c>
      <c r="G147" s="22"/>
      <c r="H147" s="72"/>
      <c r="I147" s="23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93"/>
    </row>
    <row r="148" spans="1:22" x14ac:dyDescent="0.25">
      <c r="A148" s="27"/>
      <c r="B148" s="28" t="s">
        <v>173</v>
      </c>
      <c r="C148" s="28" t="s">
        <v>173</v>
      </c>
      <c r="D148" s="29" t="s">
        <v>351</v>
      </c>
      <c r="E148" s="4" t="s">
        <v>403</v>
      </c>
      <c r="F148" s="21" t="s">
        <v>445</v>
      </c>
      <c r="G148" s="22"/>
      <c r="H148" s="72"/>
      <c r="I148" s="23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93"/>
    </row>
    <row r="149" spans="1:22" x14ac:dyDescent="0.25">
      <c r="A149" s="27"/>
      <c r="B149" s="28" t="s">
        <v>174</v>
      </c>
      <c r="C149" s="28" t="s">
        <v>174</v>
      </c>
      <c r="D149" s="29" t="s">
        <v>175</v>
      </c>
      <c r="E149" s="6"/>
      <c r="F149" s="33"/>
      <c r="G149" s="34"/>
      <c r="H149" s="71"/>
      <c r="I149" s="40"/>
      <c r="J149" s="86">
        <f t="shared" ref="J149:J192" si="61">F149/12</f>
        <v>0</v>
      </c>
      <c r="K149" s="86">
        <f t="shared" ref="K149:U149" si="62">J149</f>
        <v>0</v>
      </c>
      <c r="L149" s="86">
        <f t="shared" si="62"/>
        <v>0</v>
      </c>
      <c r="M149" s="86">
        <f t="shared" si="62"/>
        <v>0</v>
      </c>
      <c r="N149" s="86">
        <f t="shared" si="62"/>
        <v>0</v>
      </c>
      <c r="O149" s="86">
        <f t="shared" si="62"/>
        <v>0</v>
      </c>
      <c r="P149" s="86">
        <f t="shared" si="62"/>
        <v>0</v>
      </c>
      <c r="Q149" s="86">
        <f t="shared" si="62"/>
        <v>0</v>
      </c>
      <c r="R149" s="86">
        <f t="shared" si="62"/>
        <v>0</v>
      </c>
      <c r="S149" s="86">
        <f t="shared" si="62"/>
        <v>0</v>
      </c>
      <c r="T149" s="86">
        <f t="shared" si="62"/>
        <v>0</v>
      </c>
      <c r="U149" s="86">
        <f t="shared" si="62"/>
        <v>0</v>
      </c>
      <c r="V149" s="93"/>
    </row>
    <row r="150" spans="1:22" x14ac:dyDescent="0.25">
      <c r="A150" s="19" t="s">
        <v>5</v>
      </c>
      <c r="B150" s="42" t="s">
        <v>176</v>
      </c>
      <c r="C150" s="42" t="s">
        <v>176</v>
      </c>
      <c r="D150" s="2" t="s">
        <v>177</v>
      </c>
      <c r="E150" s="3"/>
      <c r="F150" s="24"/>
      <c r="G150" s="25"/>
      <c r="H150" s="73"/>
      <c r="I150" s="41"/>
      <c r="J150" s="86">
        <f t="shared" si="61"/>
        <v>0</v>
      </c>
      <c r="K150" s="86">
        <f t="shared" ref="K150:U150" si="63">J150</f>
        <v>0</v>
      </c>
      <c r="L150" s="86">
        <f t="shared" si="63"/>
        <v>0</v>
      </c>
      <c r="M150" s="86">
        <f t="shared" si="63"/>
        <v>0</v>
      </c>
      <c r="N150" s="86">
        <f t="shared" si="63"/>
        <v>0</v>
      </c>
      <c r="O150" s="86">
        <f t="shared" si="63"/>
        <v>0</v>
      </c>
      <c r="P150" s="86">
        <f t="shared" si="63"/>
        <v>0</v>
      </c>
      <c r="Q150" s="86">
        <f t="shared" si="63"/>
        <v>0</v>
      </c>
      <c r="R150" s="86">
        <f t="shared" si="63"/>
        <v>0</v>
      </c>
      <c r="S150" s="86">
        <f t="shared" si="63"/>
        <v>0</v>
      </c>
      <c r="T150" s="86">
        <f t="shared" si="63"/>
        <v>0</v>
      </c>
      <c r="U150" s="86">
        <f t="shared" si="63"/>
        <v>0</v>
      </c>
      <c r="V150" s="93"/>
    </row>
    <row r="151" spans="1:22" x14ac:dyDescent="0.25">
      <c r="A151" s="27"/>
      <c r="B151" s="28" t="s">
        <v>178</v>
      </c>
      <c r="C151" s="28" t="s">
        <v>178</v>
      </c>
      <c r="D151" s="29" t="s">
        <v>352</v>
      </c>
      <c r="E151" s="4" t="s">
        <v>403</v>
      </c>
      <c r="F151" s="21" t="s">
        <v>46</v>
      </c>
      <c r="G151" s="95">
        <v>2</v>
      </c>
      <c r="H151" s="94">
        <f>19000/2</f>
        <v>9500</v>
      </c>
      <c r="I151" s="23">
        <f t="shared" ref="I151:I153" si="64">F151*G151*H151</f>
        <v>228000</v>
      </c>
      <c r="J151" s="86">
        <f t="shared" si="61"/>
        <v>1</v>
      </c>
      <c r="K151" s="86">
        <f t="shared" ref="K151:U151" si="65">J151</f>
        <v>1</v>
      </c>
      <c r="L151" s="86">
        <f t="shared" si="65"/>
        <v>1</v>
      </c>
      <c r="M151" s="86">
        <f t="shared" si="65"/>
        <v>1</v>
      </c>
      <c r="N151" s="86">
        <f t="shared" si="65"/>
        <v>1</v>
      </c>
      <c r="O151" s="86">
        <f t="shared" si="65"/>
        <v>1</v>
      </c>
      <c r="P151" s="86">
        <f t="shared" si="65"/>
        <v>1</v>
      </c>
      <c r="Q151" s="86">
        <f t="shared" si="65"/>
        <v>1</v>
      </c>
      <c r="R151" s="86">
        <f t="shared" si="65"/>
        <v>1</v>
      </c>
      <c r="S151" s="86">
        <f t="shared" si="65"/>
        <v>1</v>
      </c>
      <c r="T151" s="86">
        <f t="shared" si="65"/>
        <v>1</v>
      </c>
      <c r="U151" s="86">
        <f t="shared" si="65"/>
        <v>1</v>
      </c>
      <c r="V151" s="93"/>
    </row>
    <row r="152" spans="1:22" ht="25.5" x14ac:dyDescent="0.25">
      <c r="A152" s="27"/>
      <c r="B152" s="28" t="s">
        <v>179</v>
      </c>
      <c r="C152" s="28" t="s">
        <v>179</v>
      </c>
      <c r="D152" s="29" t="s">
        <v>353</v>
      </c>
      <c r="E152" s="4" t="s">
        <v>403</v>
      </c>
      <c r="F152" s="21" t="s">
        <v>449</v>
      </c>
      <c r="G152" s="22"/>
      <c r="H152" s="72"/>
      <c r="I152" s="23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93"/>
    </row>
    <row r="153" spans="1:22" x14ac:dyDescent="0.25">
      <c r="A153" s="27"/>
      <c r="B153" s="28" t="s">
        <v>180</v>
      </c>
      <c r="C153" s="28" t="s">
        <v>180</v>
      </c>
      <c r="D153" s="29" t="s">
        <v>181</v>
      </c>
      <c r="E153" s="4" t="s">
        <v>403</v>
      </c>
      <c r="F153" s="97" t="s">
        <v>49</v>
      </c>
      <c r="G153" s="98">
        <v>1</v>
      </c>
      <c r="H153" s="99">
        <v>35000</v>
      </c>
      <c r="I153" s="23">
        <f t="shared" si="64"/>
        <v>140000</v>
      </c>
      <c r="J153" s="86"/>
      <c r="K153" s="86"/>
      <c r="L153" s="96">
        <v>1</v>
      </c>
      <c r="M153" s="86"/>
      <c r="N153" s="86"/>
      <c r="O153" s="96">
        <v>1</v>
      </c>
      <c r="P153" s="86"/>
      <c r="Q153" s="86"/>
      <c r="R153" s="96">
        <v>1</v>
      </c>
      <c r="S153" s="86"/>
      <c r="T153" s="86"/>
      <c r="U153" s="96">
        <v>1</v>
      </c>
      <c r="V153" s="93" t="s">
        <v>465</v>
      </c>
    </row>
    <row r="154" spans="1:22" x14ac:dyDescent="0.25">
      <c r="A154" s="19" t="s">
        <v>5</v>
      </c>
      <c r="B154" s="20" t="s">
        <v>182</v>
      </c>
      <c r="C154" s="20" t="s">
        <v>182</v>
      </c>
      <c r="D154" s="2" t="s">
        <v>183</v>
      </c>
      <c r="E154" s="3"/>
      <c r="F154" s="24"/>
      <c r="G154" s="25"/>
      <c r="H154" s="73"/>
      <c r="I154" s="41"/>
      <c r="J154" s="86">
        <f t="shared" si="61"/>
        <v>0</v>
      </c>
      <c r="K154" s="86">
        <f t="shared" ref="K154:U154" si="66">J154</f>
        <v>0</v>
      </c>
      <c r="L154" s="86">
        <f t="shared" si="66"/>
        <v>0</v>
      </c>
      <c r="M154" s="86">
        <f t="shared" si="66"/>
        <v>0</v>
      </c>
      <c r="N154" s="86">
        <f t="shared" si="66"/>
        <v>0</v>
      </c>
      <c r="O154" s="86">
        <f t="shared" si="66"/>
        <v>0</v>
      </c>
      <c r="P154" s="86">
        <f t="shared" si="66"/>
        <v>0</v>
      </c>
      <c r="Q154" s="86">
        <f t="shared" si="66"/>
        <v>0</v>
      </c>
      <c r="R154" s="86">
        <f t="shared" si="66"/>
        <v>0</v>
      </c>
      <c r="S154" s="86">
        <f t="shared" si="66"/>
        <v>0</v>
      </c>
      <c r="T154" s="86">
        <f t="shared" si="66"/>
        <v>0</v>
      </c>
      <c r="U154" s="86">
        <f t="shared" si="66"/>
        <v>0</v>
      </c>
      <c r="V154" s="93"/>
    </row>
    <row r="155" spans="1:22" x14ac:dyDescent="0.25">
      <c r="A155" s="27"/>
      <c r="B155" s="28" t="s">
        <v>184</v>
      </c>
      <c r="C155" s="28" t="s">
        <v>184</v>
      </c>
      <c r="D155" s="29" t="s">
        <v>354</v>
      </c>
      <c r="E155" s="4" t="s">
        <v>403</v>
      </c>
      <c r="F155" s="21" t="s">
        <v>46</v>
      </c>
      <c r="G155" s="22">
        <v>1</v>
      </c>
      <c r="H155" s="94">
        <f>25000/2</f>
        <v>12500</v>
      </c>
      <c r="I155" s="23">
        <f t="shared" ref="I155:I158" si="67">F155*G155*H155</f>
        <v>150000</v>
      </c>
      <c r="J155" s="86">
        <f t="shared" si="61"/>
        <v>1</v>
      </c>
      <c r="K155" s="86">
        <f t="shared" ref="K155:U155" si="68">J155</f>
        <v>1</v>
      </c>
      <c r="L155" s="86">
        <f t="shared" si="68"/>
        <v>1</v>
      </c>
      <c r="M155" s="86">
        <f t="shared" si="68"/>
        <v>1</v>
      </c>
      <c r="N155" s="86">
        <f t="shared" si="68"/>
        <v>1</v>
      </c>
      <c r="O155" s="86">
        <f t="shared" si="68"/>
        <v>1</v>
      </c>
      <c r="P155" s="86">
        <f t="shared" si="68"/>
        <v>1</v>
      </c>
      <c r="Q155" s="86">
        <f t="shared" si="68"/>
        <v>1</v>
      </c>
      <c r="R155" s="86">
        <f t="shared" si="68"/>
        <v>1</v>
      </c>
      <c r="S155" s="86">
        <f t="shared" si="68"/>
        <v>1</v>
      </c>
      <c r="T155" s="86">
        <f t="shared" si="68"/>
        <v>1</v>
      </c>
      <c r="U155" s="86">
        <f t="shared" si="68"/>
        <v>1</v>
      </c>
      <c r="V155" s="93"/>
    </row>
    <row r="156" spans="1:22" x14ac:dyDescent="0.25">
      <c r="A156" s="27"/>
      <c r="B156" s="28" t="s">
        <v>185</v>
      </c>
      <c r="C156" s="28" t="s">
        <v>185</v>
      </c>
      <c r="D156" s="29" t="s">
        <v>355</v>
      </c>
      <c r="E156" s="4" t="s">
        <v>403</v>
      </c>
      <c r="F156" s="21" t="s">
        <v>46</v>
      </c>
      <c r="G156" s="22">
        <v>1</v>
      </c>
      <c r="H156" s="94">
        <f>H155</f>
        <v>12500</v>
      </c>
      <c r="I156" s="23">
        <f t="shared" si="67"/>
        <v>150000</v>
      </c>
      <c r="J156" s="86">
        <f t="shared" si="61"/>
        <v>1</v>
      </c>
      <c r="K156" s="86">
        <f t="shared" ref="K156:U156" si="69">J156</f>
        <v>1</v>
      </c>
      <c r="L156" s="86">
        <f t="shared" si="69"/>
        <v>1</v>
      </c>
      <c r="M156" s="86">
        <f t="shared" si="69"/>
        <v>1</v>
      </c>
      <c r="N156" s="86">
        <f t="shared" si="69"/>
        <v>1</v>
      </c>
      <c r="O156" s="86">
        <f t="shared" si="69"/>
        <v>1</v>
      </c>
      <c r="P156" s="86">
        <f t="shared" si="69"/>
        <v>1</v>
      </c>
      <c r="Q156" s="86">
        <f t="shared" si="69"/>
        <v>1</v>
      </c>
      <c r="R156" s="86">
        <f t="shared" si="69"/>
        <v>1</v>
      </c>
      <c r="S156" s="86">
        <f t="shared" si="69"/>
        <v>1</v>
      </c>
      <c r="T156" s="86">
        <f t="shared" si="69"/>
        <v>1</v>
      </c>
      <c r="U156" s="86">
        <f t="shared" si="69"/>
        <v>1</v>
      </c>
      <c r="V156" s="93"/>
    </row>
    <row r="157" spans="1:22" ht="33.75" x14ac:dyDescent="0.25">
      <c r="A157" s="27"/>
      <c r="B157" s="28" t="s">
        <v>186</v>
      </c>
      <c r="C157" s="28" t="s">
        <v>186</v>
      </c>
      <c r="D157" s="29" t="s">
        <v>356</v>
      </c>
      <c r="E157" s="4" t="s">
        <v>403</v>
      </c>
      <c r="F157" s="84" t="s">
        <v>450</v>
      </c>
      <c r="G157" s="22"/>
      <c r="H157" s="72"/>
      <c r="I157" s="23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93"/>
    </row>
    <row r="158" spans="1:22" ht="47.25" x14ac:dyDescent="0.25">
      <c r="A158" s="27"/>
      <c r="B158" s="28" t="s">
        <v>187</v>
      </c>
      <c r="C158" s="28" t="s">
        <v>187</v>
      </c>
      <c r="D158" s="29" t="s">
        <v>188</v>
      </c>
      <c r="E158" s="4" t="s">
        <v>403</v>
      </c>
      <c r="F158" s="97" t="s">
        <v>49</v>
      </c>
      <c r="G158" s="98">
        <v>1</v>
      </c>
      <c r="H158" s="99">
        <f>35000</f>
        <v>35000</v>
      </c>
      <c r="I158" s="23">
        <f t="shared" si="67"/>
        <v>140000</v>
      </c>
      <c r="J158" s="86"/>
      <c r="K158" s="96">
        <v>1</v>
      </c>
      <c r="L158" s="86"/>
      <c r="M158" s="86"/>
      <c r="N158" s="96">
        <v>1</v>
      </c>
      <c r="O158" s="86"/>
      <c r="P158" s="86"/>
      <c r="Q158" s="96">
        <v>1</v>
      </c>
      <c r="R158" s="86"/>
      <c r="S158" s="86"/>
      <c r="T158" s="96">
        <v>1</v>
      </c>
      <c r="U158" s="86"/>
      <c r="V158" s="93" t="s">
        <v>472</v>
      </c>
    </row>
    <row r="159" spans="1:22" x14ac:dyDescent="0.25">
      <c r="A159" s="19" t="s">
        <v>5</v>
      </c>
      <c r="B159" s="43" t="s">
        <v>189</v>
      </c>
      <c r="C159" s="43" t="s">
        <v>189</v>
      </c>
      <c r="D159" s="44" t="s">
        <v>190</v>
      </c>
      <c r="E159" s="36"/>
      <c r="F159" s="37"/>
      <c r="G159" s="38"/>
      <c r="H159" s="74"/>
      <c r="I159" s="45"/>
      <c r="J159" s="86">
        <f t="shared" si="61"/>
        <v>0</v>
      </c>
      <c r="K159" s="86">
        <f t="shared" ref="K159:U159" si="70">J159</f>
        <v>0</v>
      </c>
      <c r="L159" s="86">
        <f t="shared" si="70"/>
        <v>0</v>
      </c>
      <c r="M159" s="86">
        <f t="shared" si="70"/>
        <v>0</v>
      </c>
      <c r="N159" s="86">
        <f t="shared" si="70"/>
        <v>0</v>
      </c>
      <c r="O159" s="86">
        <f t="shared" si="70"/>
        <v>0</v>
      </c>
      <c r="P159" s="86">
        <f t="shared" si="70"/>
        <v>0</v>
      </c>
      <c r="Q159" s="86">
        <f t="shared" si="70"/>
        <v>0</v>
      </c>
      <c r="R159" s="86">
        <f t="shared" si="70"/>
        <v>0</v>
      </c>
      <c r="S159" s="86">
        <f t="shared" si="70"/>
        <v>0</v>
      </c>
      <c r="T159" s="86">
        <f t="shared" si="70"/>
        <v>0</v>
      </c>
      <c r="U159" s="86">
        <f t="shared" si="70"/>
        <v>0</v>
      </c>
      <c r="V159" s="93"/>
    </row>
    <row r="160" spans="1:22" ht="22.5" x14ac:dyDescent="0.25">
      <c r="A160" s="27"/>
      <c r="B160" s="28" t="s">
        <v>191</v>
      </c>
      <c r="C160" s="28" t="s">
        <v>191</v>
      </c>
      <c r="D160" s="29" t="s">
        <v>357</v>
      </c>
      <c r="E160" s="4" t="s">
        <v>398</v>
      </c>
      <c r="F160" s="84" t="s">
        <v>447</v>
      </c>
      <c r="G160" s="22"/>
      <c r="H160" s="72"/>
      <c r="I160" s="23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93"/>
    </row>
    <row r="161" spans="1:22" x14ac:dyDescent="0.25">
      <c r="A161" s="27"/>
      <c r="B161" s="28" t="s">
        <v>192</v>
      </c>
      <c r="C161" s="28" t="s">
        <v>192</v>
      </c>
      <c r="D161" s="29" t="s">
        <v>358</v>
      </c>
      <c r="E161" s="4" t="s">
        <v>398</v>
      </c>
      <c r="F161" s="21" t="s">
        <v>46</v>
      </c>
      <c r="G161" s="22">
        <v>1</v>
      </c>
      <c r="H161" s="72">
        <v>5000</v>
      </c>
      <c r="I161" s="23">
        <f t="shared" ref="I161:I162" si="71">F161*G161*H161</f>
        <v>60000</v>
      </c>
      <c r="J161" s="86">
        <f t="shared" si="61"/>
        <v>1</v>
      </c>
      <c r="K161" s="86">
        <f t="shared" ref="K161:U161" si="72">J161</f>
        <v>1</v>
      </c>
      <c r="L161" s="86">
        <f t="shared" si="72"/>
        <v>1</v>
      </c>
      <c r="M161" s="86">
        <f t="shared" si="72"/>
        <v>1</v>
      </c>
      <c r="N161" s="86">
        <f t="shared" si="72"/>
        <v>1</v>
      </c>
      <c r="O161" s="86">
        <f t="shared" si="72"/>
        <v>1</v>
      </c>
      <c r="P161" s="86">
        <f t="shared" si="72"/>
        <v>1</v>
      </c>
      <c r="Q161" s="86">
        <f t="shared" si="72"/>
        <v>1</v>
      </c>
      <c r="R161" s="86">
        <f t="shared" si="72"/>
        <v>1</v>
      </c>
      <c r="S161" s="86">
        <f t="shared" si="72"/>
        <v>1</v>
      </c>
      <c r="T161" s="86">
        <f t="shared" si="72"/>
        <v>1</v>
      </c>
      <c r="U161" s="86">
        <f t="shared" si="72"/>
        <v>1</v>
      </c>
      <c r="V161" s="93"/>
    </row>
    <row r="162" spans="1:22" x14ac:dyDescent="0.25">
      <c r="A162" s="27"/>
      <c r="B162" s="28" t="s">
        <v>193</v>
      </c>
      <c r="C162" s="28" t="s">
        <v>193</v>
      </c>
      <c r="D162" s="29" t="s">
        <v>359</v>
      </c>
      <c r="E162" s="4" t="s">
        <v>398</v>
      </c>
      <c r="F162" s="21" t="s">
        <v>51</v>
      </c>
      <c r="G162" s="22">
        <v>1</v>
      </c>
      <c r="H162" s="72">
        <v>6600</v>
      </c>
      <c r="I162" s="23">
        <f t="shared" si="71"/>
        <v>33000</v>
      </c>
      <c r="J162" s="86">
        <f t="shared" si="61"/>
        <v>0.41666666666666669</v>
      </c>
      <c r="K162" s="86">
        <f t="shared" ref="K162:U162" si="73">J162</f>
        <v>0.41666666666666669</v>
      </c>
      <c r="L162" s="86">
        <f t="shared" si="73"/>
        <v>0.41666666666666669</v>
      </c>
      <c r="M162" s="86">
        <v>1</v>
      </c>
      <c r="N162" s="86">
        <v>1</v>
      </c>
      <c r="O162" s="86">
        <v>1</v>
      </c>
      <c r="P162" s="86">
        <f t="shared" si="73"/>
        <v>1</v>
      </c>
      <c r="Q162" s="86">
        <f t="shared" si="73"/>
        <v>1</v>
      </c>
      <c r="R162" s="86">
        <v>0</v>
      </c>
      <c r="S162" s="86">
        <f t="shared" si="73"/>
        <v>0</v>
      </c>
      <c r="T162" s="86">
        <f t="shared" si="73"/>
        <v>0</v>
      </c>
      <c r="U162" s="86">
        <f t="shared" si="73"/>
        <v>0</v>
      </c>
      <c r="V162" s="93"/>
    </row>
    <row r="163" spans="1:22" x14ac:dyDescent="0.25">
      <c r="A163" s="27"/>
      <c r="B163" s="28" t="s">
        <v>194</v>
      </c>
      <c r="C163" s="28" t="s">
        <v>194</v>
      </c>
      <c r="D163" s="29" t="s">
        <v>195</v>
      </c>
      <c r="E163" s="6"/>
      <c r="F163" s="33"/>
      <c r="G163" s="34"/>
      <c r="H163" s="71"/>
      <c r="I163" s="40"/>
      <c r="J163" s="86">
        <f t="shared" si="61"/>
        <v>0</v>
      </c>
      <c r="K163" s="86">
        <f t="shared" ref="K163:U163" si="74">J163</f>
        <v>0</v>
      </c>
      <c r="L163" s="86">
        <f t="shared" si="74"/>
        <v>0</v>
      </c>
      <c r="M163" s="86">
        <f t="shared" si="74"/>
        <v>0</v>
      </c>
      <c r="N163" s="86">
        <f t="shared" si="74"/>
        <v>0</v>
      </c>
      <c r="O163" s="86">
        <f t="shared" si="74"/>
        <v>0</v>
      </c>
      <c r="P163" s="86">
        <f t="shared" si="74"/>
        <v>0</v>
      </c>
      <c r="Q163" s="86">
        <f t="shared" si="74"/>
        <v>0</v>
      </c>
      <c r="R163" s="86">
        <f t="shared" si="74"/>
        <v>0</v>
      </c>
      <c r="S163" s="86">
        <f t="shared" si="74"/>
        <v>0</v>
      </c>
      <c r="T163" s="86">
        <f t="shared" si="74"/>
        <v>0</v>
      </c>
      <c r="U163" s="86">
        <f t="shared" si="74"/>
        <v>0</v>
      </c>
      <c r="V163" s="93"/>
    </row>
    <row r="164" spans="1:22" x14ac:dyDescent="0.25">
      <c r="A164" s="19" t="s">
        <v>5</v>
      </c>
      <c r="B164" s="43" t="s">
        <v>196</v>
      </c>
      <c r="C164" s="43" t="s">
        <v>196</v>
      </c>
      <c r="D164" s="44" t="s">
        <v>360</v>
      </c>
      <c r="E164" s="36"/>
      <c r="F164" s="37"/>
      <c r="G164" s="38"/>
      <c r="H164" s="74"/>
      <c r="I164" s="45"/>
      <c r="J164" s="86">
        <f t="shared" si="61"/>
        <v>0</v>
      </c>
      <c r="K164" s="86">
        <f t="shared" ref="K164:U164" si="75">J164</f>
        <v>0</v>
      </c>
      <c r="L164" s="86">
        <f t="shared" si="75"/>
        <v>0</v>
      </c>
      <c r="M164" s="86">
        <f t="shared" si="75"/>
        <v>0</v>
      </c>
      <c r="N164" s="86">
        <f t="shared" si="75"/>
        <v>0</v>
      </c>
      <c r="O164" s="86">
        <f t="shared" si="75"/>
        <v>0</v>
      </c>
      <c r="P164" s="86">
        <f t="shared" si="75"/>
        <v>0</v>
      </c>
      <c r="Q164" s="86">
        <f t="shared" si="75"/>
        <v>0</v>
      </c>
      <c r="R164" s="86">
        <f t="shared" si="75"/>
        <v>0</v>
      </c>
      <c r="S164" s="86">
        <f t="shared" si="75"/>
        <v>0</v>
      </c>
      <c r="T164" s="86">
        <f t="shared" si="75"/>
        <v>0</v>
      </c>
      <c r="U164" s="86">
        <f t="shared" si="75"/>
        <v>0</v>
      </c>
      <c r="V164" s="93"/>
    </row>
    <row r="165" spans="1:22" ht="25.5" x14ac:dyDescent="0.25">
      <c r="A165" s="27"/>
      <c r="B165" s="28" t="s">
        <v>197</v>
      </c>
      <c r="C165" s="28" t="s">
        <v>197</v>
      </c>
      <c r="D165" s="29" t="s">
        <v>361</v>
      </c>
      <c r="E165" s="46"/>
      <c r="F165" s="21" t="s">
        <v>445</v>
      </c>
      <c r="G165" s="47"/>
      <c r="H165" s="75"/>
      <c r="I165" s="40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93"/>
    </row>
    <row r="166" spans="1:22" ht="25.5" x14ac:dyDescent="0.25">
      <c r="A166" s="27"/>
      <c r="B166" s="28" t="s">
        <v>198</v>
      </c>
      <c r="C166" s="28" t="s">
        <v>198</v>
      </c>
      <c r="D166" s="29" t="s">
        <v>362</v>
      </c>
      <c r="E166" s="46"/>
      <c r="F166" s="21" t="s">
        <v>445</v>
      </c>
      <c r="G166" s="47"/>
      <c r="H166" s="75"/>
      <c r="I166" s="40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93"/>
    </row>
    <row r="167" spans="1:22" x14ac:dyDescent="0.25">
      <c r="A167" s="27"/>
      <c r="B167" s="28" t="s">
        <v>199</v>
      </c>
      <c r="C167" s="28" t="s">
        <v>199</v>
      </c>
      <c r="D167" s="29" t="s">
        <v>363</v>
      </c>
      <c r="E167" s="46"/>
      <c r="F167" s="21" t="s">
        <v>445</v>
      </c>
      <c r="G167" s="47"/>
      <c r="H167" s="75"/>
      <c r="I167" s="40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93"/>
    </row>
    <row r="168" spans="1:22" ht="25.5" x14ac:dyDescent="0.25">
      <c r="A168" s="19" t="s">
        <v>5</v>
      </c>
      <c r="B168" s="20" t="s">
        <v>46</v>
      </c>
      <c r="C168" s="20" t="s">
        <v>46</v>
      </c>
      <c r="D168" s="2" t="s">
        <v>200</v>
      </c>
      <c r="E168" s="3"/>
      <c r="F168" s="24"/>
      <c r="G168" s="25"/>
      <c r="H168" s="73"/>
      <c r="I168" s="41"/>
      <c r="J168" s="86">
        <f t="shared" si="61"/>
        <v>0</v>
      </c>
      <c r="K168" s="86">
        <f t="shared" ref="K168:U168" si="76">J168</f>
        <v>0</v>
      </c>
      <c r="L168" s="86">
        <f t="shared" si="76"/>
        <v>0</v>
      </c>
      <c r="M168" s="86">
        <f t="shared" si="76"/>
        <v>0</v>
      </c>
      <c r="N168" s="86">
        <f t="shared" si="76"/>
        <v>0</v>
      </c>
      <c r="O168" s="86">
        <f t="shared" si="76"/>
        <v>0</v>
      </c>
      <c r="P168" s="86">
        <f t="shared" si="76"/>
        <v>0</v>
      </c>
      <c r="Q168" s="86">
        <f t="shared" si="76"/>
        <v>0</v>
      </c>
      <c r="R168" s="86">
        <f t="shared" si="76"/>
        <v>0</v>
      </c>
      <c r="S168" s="86">
        <f t="shared" si="76"/>
        <v>0</v>
      </c>
      <c r="T168" s="86">
        <f t="shared" si="76"/>
        <v>0</v>
      </c>
      <c r="U168" s="86">
        <f t="shared" si="76"/>
        <v>0</v>
      </c>
      <c r="V168" s="93"/>
    </row>
    <row r="169" spans="1:22" ht="45" x14ac:dyDescent="0.25">
      <c r="A169" s="27"/>
      <c r="B169" s="28" t="s">
        <v>201</v>
      </c>
      <c r="C169" s="28" t="s">
        <v>201</v>
      </c>
      <c r="D169" s="29" t="s">
        <v>364</v>
      </c>
      <c r="E169" s="4" t="s">
        <v>412</v>
      </c>
      <c r="F169" s="84" t="s">
        <v>451</v>
      </c>
      <c r="G169" s="22"/>
      <c r="H169" s="72"/>
      <c r="I169" s="23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93"/>
    </row>
    <row r="170" spans="1:22" x14ac:dyDescent="0.25">
      <c r="A170" s="27"/>
      <c r="B170" s="28" t="s">
        <v>202</v>
      </c>
      <c r="C170" s="28" t="s">
        <v>202</v>
      </c>
      <c r="D170" s="29" t="s">
        <v>365</v>
      </c>
      <c r="E170" s="4" t="s">
        <v>403</v>
      </c>
      <c r="F170" s="21" t="s">
        <v>452</v>
      </c>
      <c r="G170" s="22">
        <v>1</v>
      </c>
      <c r="H170" s="72">
        <v>694.44</v>
      </c>
      <c r="I170" s="23">
        <f t="shared" ref="I170:I171" si="77">F170*G170*H170</f>
        <v>24999.840000000004</v>
      </c>
      <c r="J170" s="86">
        <f t="shared" si="61"/>
        <v>3</v>
      </c>
      <c r="K170" s="86">
        <f t="shared" ref="K170:U170" si="78">J170</f>
        <v>3</v>
      </c>
      <c r="L170" s="86">
        <f t="shared" si="78"/>
        <v>3</v>
      </c>
      <c r="M170" s="86">
        <f t="shared" si="78"/>
        <v>3</v>
      </c>
      <c r="N170" s="86">
        <f t="shared" si="78"/>
        <v>3</v>
      </c>
      <c r="O170" s="86">
        <f t="shared" si="78"/>
        <v>3</v>
      </c>
      <c r="P170" s="86">
        <f t="shared" si="78"/>
        <v>3</v>
      </c>
      <c r="Q170" s="86">
        <f t="shared" si="78"/>
        <v>3</v>
      </c>
      <c r="R170" s="86">
        <f t="shared" si="78"/>
        <v>3</v>
      </c>
      <c r="S170" s="86">
        <f t="shared" si="78"/>
        <v>3</v>
      </c>
      <c r="T170" s="86">
        <f t="shared" si="78"/>
        <v>3</v>
      </c>
      <c r="U170" s="86">
        <f t="shared" si="78"/>
        <v>3</v>
      </c>
      <c r="V170" s="93"/>
    </row>
    <row r="171" spans="1:22" ht="25.5" x14ac:dyDescent="0.25">
      <c r="A171" s="27"/>
      <c r="B171" s="28" t="s">
        <v>203</v>
      </c>
      <c r="C171" s="28" t="s">
        <v>203</v>
      </c>
      <c r="D171" s="29" t="s">
        <v>204</v>
      </c>
      <c r="E171" s="105" t="s">
        <v>403</v>
      </c>
      <c r="F171" s="97" t="s">
        <v>46</v>
      </c>
      <c r="G171" s="95">
        <v>1</v>
      </c>
      <c r="H171" s="94">
        <v>20000</v>
      </c>
      <c r="I171" s="23">
        <f t="shared" si="77"/>
        <v>240000</v>
      </c>
      <c r="J171" s="86">
        <f t="shared" si="61"/>
        <v>1</v>
      </c>
      <c r="K171" s="86">
        <f t="shared" ref="K171:U173" si="79">J171</f>
        <v>1</v>
      </c>
      <c r="L171" s="86">
        <f t="shared" si="79"/>
        <v>1</v>
      </c>
      <c r="M171" s="86">
        <f t="shared" si="79"/>
        <v>1</v>
      </c>
      <c r="N171" s="86">
        <f t="shared" si="79"/>
        <v>1</v>
      </c>
      <c r="O171" s="86">
        <f t="shared" si="79"/>
        <v>1</v>
      </c>
      <c r="P171" s="86">
        <f t="shared" si="79"/>
        <v>1</v>
      </c>
      <c r="Q171" s="86">
        <f t="shared" si="79"/>
        <v>1</v>
      </c>
      <c r="R171" s="86">
        <f t="shared" si="79"/>
        <v>1</v>
      </c>
      <c r="S171" s="86">
        <f t="shared" si="79"/>
        <v>1</v>
      </c>
      <c r="T171" s="86">
        <f t="shared" si="79"/>
        <v>1</v>
      </c>
      <c r="U171" s="86">
        <f t="shared" si="79"/>
        <v>1</v>
      </c>
      <c r="V171" s="93"/>
    </row>
    <row r="172" spans="1:22" ht="25.5" x14ac:dyDescent="0.25">
      <c r="A172" s="19" t="s">
        <v>3</v>
      </c>
      <c r="B172" s="20" t="s">
        <v>205</v>
      </c>
      <c r="C172" s="20" t="s">
        <v>205</v>
      </c>
      <c r="D172" s="2" t="s">
        <v>206</v>
      </c>
      <c r="E172" s="36"/>
      <c r="F172" s="37"/>
      <c r="G172" s="38"/>
      <c r="H172" s="74"/>
      <c r="I172" s="48">
        <f>SUM(J172:U172)</f>
        <v>411378</v>
      </c>
      <c r="J172" s="96">
        <f>31165*1.1</f>
        <v>34281.5</v>
      </c>
      <c r="K172" s="96">
        <f>J172</f>
        <v>34281.5</v>
      </c>
      <c r="L172" s="96">
        <f t="shared" si="79"/>
        <v>34281.5</v>
      </c>
      <c r="M172" s="96">
        <f t="shared" si="79"/>
        <v>34281.5</v>
      </c>
      <c r="N172" s="96">
        <f t="shared" si="79"/>
        <v>34281.5</v>
      </c>
      <c r="O172" s="96">
        <f t="shared" si="79"/>
        <v>34281.5</v>
      </c>
      <c r="P172" s="96">
        <f t="shared" si="79"/>
        <v>34281.5</v>
      </c>
      <c r="Q172" s="96">
        <f t="shared" si="79"/>
        <v>34281.5</v>
      </c>
      <c r="R172" s="96">
        <f t="shared" si="79"/>
        <v>34281.5</v>
      </c>
      <c r="S172" s="96">
        <f t="shared" si="79"/>
        <v>34281.5</v>
      </c>
      <c r="T172" s="96">
        <f t="shared" si="79"/>
        <v>34281.5</v>
      </c>
      <c r="U172" s="96">
        <f t="shared" si="79"/>
        <v>34281.5</v>
      </c>
      <c r="V172" s="93" t="s">
        <v>468</v>
      </c>
    </row>
    <row r="173" spans="1:22" ht="31.5" x14ac:dyDescent="0.25">
      <c r="A173" s="19" t="s">
        <v>3</v>
      </c>
      <c r="B173" s="20" t="s">
        <v>207</v>
      </c>
      <c r="C173" s="20" t="s">
        <v>207</v>
      </c>
      <c r="D173" s="2" t="s">
        <v>208</v>
      </c>
      <c r="E173" s="36"/>
      <c r="F173" s="37"/>
      <c r="G173" s="38"/>
      <c r="H173" s="74"/>
      <c r="I173" s="48">
        <f>SUM(J173:U173)</f>
        <v>87927.840000000026</v>
      </c>
      <c r="J173" s="96">
        <f>91*(42.3+30.9)*1.1</f>
        <v>7327.32</v>
      </c>
      <c r="K173" s="96">
        <f>J173</f>
        <v>7327.32</v>
      </c>
      <c r="L173" s="96">
        <f t="shared" si="79"/>
        <v>7327.32</v>
      </c>
      <c r="M173" s="96">
        <f t="shared" si="79"/>
        <v>7327.32</v>
      </c>
      <c r="N173" s="96">
        <f t="shared" si="79"/>
        <v>7327.32</v>
      </c>
      <c r="O173" s="96">
        <f t="shared" si="79"/>
        <v>7327.32</v>
      </c>
      <c r="P173" s="96">
        <f t="shared" si="79"/>
        <v>7327.32</v>
      </c>
      <c r="Q173" s="96">
        <f t="shared" si="79"/>
        <v>7327.32</v>
      </c>
      <c r="R173" s="96">
        <f t="shared" si="79"/>
        <v>7327.32</v>
      </c>
      <c r="S173" s="96">
        <f t="shared" si="79"/>
        <v>7327.32</v>
      </c>
      <c r="T173" s="96">
        <f t="shared" si="79"/>
        <v>7327.32</v>
      </c>
      <c r="U173" s="96">
        <f t="shared" si="79"/>
        <v>7327.32</v>
      </c>
      <c r="V173" s="93" t="s">
        <v>469</v>
      </c>
    </row>
    <row r="174" spans="1:22" ht="25.5" x14ac:dyDescent="0.25">
      <c r="A174" s="19" t="s">
        <v>5</v>
      </c>
      <c r="B174" s="20" t="s">
        <v>209</v>
      </c>
      <c r="C174" s="20" t="s">
        <v>209</v>
      </c>
      <c r="D174" s="2" t="s">
        <v>210</v>
      </c>
      <c r="E174" s="36"/>
      <c r="F174" s="37"/>
      <c r="G174" s="38"/>
      <c r="H174" s="74"/>
      <c r="I174" s="45"/>
      <c r="J174" s="86">
        <f t="shared" si="61"/>
        <v>0</v>
      </c>
      <c r="K174" s="86">
        <f t="shared" ref="K174:U174" si="80">J174</f>
        <v>0</v>
      </c>
      <c r="L174" s="86">
        <f t="shared" si="80"/>
        <v>0</v>
      </c>
      <c r="M174" s="86">
        <f t="shared" si="80"/>
        <v>0</v>
      </c>
      <c r="N174" s="86">
        <f t="shared" si="80"/>
        <v>0</v>
      </c>
      <c r="O174" s="86">
        <f t="shared" si="80"/>
        <v>0</v>
      </c>
      <c r="P174" s="86">
        <f t="shared" si="80"/>
        <v>0</v>
      </c>
      <c r="Q174" s="86">
        <f t="shared" si="80"/>
        <v>0</v>
      </c>
      <c r="R174" s="86">
        <f t="shared" si="80"/>
        <v>0</v>
      </c>
      <c r="S174" s="86">
        <f t="shared" si="80"/>
        <v>0</v>
      </c>
      <c r="T174" s="86">
        <f t="shared" si="80"/>
        <v>0</v>
      </c>
      <c r="U174" s="86">
        <f t="shared" si="80"/>
        <v>0</v>
      </c>
      <c r="V174" s="93"/>
    </row>
    <row r="175" spans="1:22" x14ac:dyDescent="0.25">
      <c r="A175" s="27"/>
      <c r="B175" s="28" t="s">
        <v>211</v>
      </c>
      <c r="C175" s="28" t="s">
        <v>211</v>
      </c>
      <c r="D175" s="29" t="s">
        <v>366</v>
      </c>
      <c r="E175" s="4" t="s">
        <v>398</v>
      </c>
      <c r="F175" s="21" t="s">
        <v>3</v>
      </c>
      <c r="G175" s="22">
        <v>1</v>
      </c>
      <c r="H175" s="72">
        <v>15000</v>
      </c>
      <c r="I175" s="23">
        <f t="shared" ref="I175" si="81">F175*G175*H175</f>
        <v>15000</v>
      </c>
      <c r="J175" s="86">
        <v>0</v>
      </c>
      <c r="K175" s="86">
        <v>0</v>
      </c>
      <c r="L175" s="86">
        <v>0</v>
      </c>
      <c r="M175" s="86">
        <v>1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93"/>
    </row>
    <row r="176" spans="1:22" x14ac:dyDescent="0.25">
      <c r="A176" s="27"/>
      <c r="B176" s="28" t="s">
        <v>212</v>
      </c>
      <c r="C176" s="28" t="s">
        <v>212</v>
      </c>
      <c r="D176" s="29" t="s">
        <v>367</v>
      </c>
      <c r="E176" s="4" t="s">
        <v>398</v>
      </c>
      <c r="F176" s="21" t="s">
        <v>3</v>
      </c>
      <c r="G176" s="22">
        <v>1</v>
      </c>
      <c r="H176" s="72">
        <v>15000</v>
      </c>
      <c r="I176" s="23">
        <f t="shared" ref="I176:I179" si="82">F176*G176*H176</f>
        <v>15000</v>
      </c>
      <c r="J176" s="86">
        <v>0</v>
      </c>
      <c r="K176" s="86">
        <v>0</v>
      </c>
      <c r="L176" s="86">
        <v>0</v>
      </c>
      <c r="M176" s="86">
        <v>1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93"/>
    </row>
    <row r="177" spans="1:22" ht="25.5" x14ac:dyDescent="0.25">
      <c r="A177" s="19" t="s">
        <v>5</v>
      </c>
      <c r="B177" s="43" t="s">
        <v>213</v>
      </c>
      <c r="C177" s="43" t="s">
        <v>213</v>
      </c>
      <c r="D177" s="44" t="s">
        <v>214</v>
      </c>
      <c r="E177" s="36"/>
      <c r="F177" s="37"/>
      <c r="G177" s="38"/>
      <c r="H177" s="74"/>
      <c r="I177" s="45"/>
      <c r="J177" s="86">
        <f t="shared" si="61"/>
        <v>0</v>
      </c>
      <c r="K177" s="86">
        <f t="shared" ref="K177:U177" si="83">J177</f>
        <v>0</v>
      </c>
      <c r="L177" s="86">
        <v>1</v>
      </c>
      <c r="M177" s="86">
        <v>0</v>
      </c>
      <c r="N177" s="86">
        <f t="shared" si="83"/>
        <v>0</v>
      </c>
      <c r="O177" s="86">
        <f t="shared" si="83"/>
        <v>0</v>
      </c>
      <c r="P177" s="86">
        <f t="shared" si="83"/>
        <v>0</v>
      </c>
      <c r="Q177" s="86">
        <f t="shared" si="83"/>
        <v>0</v>
      </c>
      <c r="R177" s="86">
        <f t="shared" si="83"/>
        <v>0</v>
      </c>
      <c r="S177" s="86">
        <f t="shared" si="83"/>
        <v>0</v>
      </c>
      <c r="T177" s="86">
        <f t="shared" si="83"/>
        <v>0</v>
      </c>
      <c r="U177" s="86">
        <f t="shared" si="83"/>
        <v>0</v>
      </c>
      <c r="V177" s="93"/>
    </row>
    <row r="178" spans="1:22" x14ac:dyDescent="0.25">
      <c r="A178" s="27"/>
      <c r="B178" s="28" t="s">
        <v>229</v>
      </c>
      <c r="C178" s="28" t="s">
        <v>229</v>
      </c>
      <c r="D178" s="29" t="s">
        <v>368</v>
      </c>
      <c r="E178" s="4" t="s">
        <v>398</v>
      </c>
      <c r="F178" s="21" t="s">
        <v>3</v>
      </c>
      <c r="G178" s="22">
        <v>1</v>
      </c>
      <c r="H178" s="72">
        <v>3500</v>
      </c>
      <c r="I178" s="23">
        <f t="shared" si="82"/>
        <v>3500</v>
      </c>
      <c r="J178" s="86">
        <f t="shared" si="61"/>
        <v>8.3333333333333329E-2</v>
      </c>
      <c r="K178" s="86">
        <f t="shared" ref="K178:U178" si="84">J178</f>
        <v>8.3333333333333329E-2</v>
      </c>
      <c r="L178" s="86">
        <f t="shared" si="84"/>
        <v>8.3333333333333329E-2</v>
      </c>
      <c r="M178" s="86">
        <f t="shared" si="84"/>
        <v>8.3333333333333329E-2</v>
      </c>
      <c r="N178" s="86">
        <v>1</v>
      </c>
      <c r="O178" s="86">
        <v>0</v>
      </c>
      <c r="P178" s="86">
        <f t="shared" si="84"/>
        <v>0</v>
      </c>
      <c r="Q178" s="86">
        <f t="shared" si="84"/>
        <v>0</v>
      </c>
      <c r="R178" s="86">
        <f t="shared" si="84"/>
        <v>0</v>
      </c>
      <c r="S178" s="86">
        <f t="shared" si="84"/>
        <v>0</v>
      </c>
      <c r="T178" s="86">
        <f t="shared" si="84"/>
        <v>0</v>
      </c>
      <c r="U178" s="86">
        <f t="shared" si="84"/>
        <v>0</v>
      </c>
      <c r="V178" s="93"/>
    </row>
    <row r="179" spans="1:22" ht="25.5" x14ac:dyDescent="0.25">
      <c r="A179" s="27"/>
      <c r="B179" s="28" t="s">
        <v>230</v>
      </c>
      <c r="C179" s="28" t="s">
        <v>230</v>
      </c>
      <c r="D179" s="29" t="s">
        <v>369</v>
      </c>
      <c r="E179" s="21" t="s">
        <v>445</v>
      </c>
      <c r="F179" s="21"/>
      <c r="G179" s="22"/>
      <c r="H179" s="72"/>
      <c r="I179" s="23">
        <f t="shared" si="82"/>
        <v>0</v>
      </c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93"/>
    </row>
    <row r="180" spans="1:22" ht="25.5" x14ac:dyDescent="0.25">
      <c r="A180" s="27"/>
      <c r="B180" s="28" t="s">
        <v>231</v>
      </c>
      <c r="C180" s="28" t="s">
        <v>231</v>
      </c>
      <c r="D180" s="29" t="s">
        <v>370</v>
      </c>
      <c r="E180" s="6"/>
      <c r="F180" s="33"/>
      <c r="G180" s="34"/>
      <c r="H180" s="71"/>
      <c r="I180" s="40"/>
      <c r="J180" s="86">
        <f t="shared" si="61"/>
        <v>0</v>
      </c>
      <c r="K180" s="86">
        <f t="shared" ref="K180:U180" si="85">J180</f>
        <v>0</v>
      </c>
      <c r="L180" s="86">
        <f t="shared" si="85"/>
        <v>0</v>
      </c>
      <c r="M180" s="86">
        <f t="shared" si="85"/>
        <v>0</v>
      </c>
      <c r="N180" s="86">
        <f t="shared" si="85"/>
        <v>0</v>
      </c>
      <c r="O180" s="86">
        <f t="shared" si="85"/>
        <v>0</v>
      </c>
      <c r="P180" s="86">
        <f t="shared" si="85"/>
        <v>0</v>
      </c>
      <c r="Q180" s="86">
        <f t="shared" si="85"/>
        <v>0</v>
      </c>
      <c r="R180" s="86">
        <f t="shared" si="85"/>
        <v>0</v>
      </c>
      <c r="S180" s="86">
        <f t="shared" si="85"/>
        <v>0</v>
      </c>
      <c r="T180" s="86">
        <f t="shared" si="85"/>
        <v>0</v>
      </c>
      <c r="U180" s="86">
        <f t="shared" si="85"/>
        <v>0</v>
      </c>
      <c r="V180" s="93"/>
    </row>
    <row r="181" spans="1:22" ht="38.25" x14ac:dyDescent="0.25">
      <c r="A181" s="19" t="s">
        <v>5</v>
      </c>
      <c r="B181" s="20" t="s">
        <v>215</v>
      </c>
      <c r="C181" s="20" t="s">
        <v>215</v>
      </c>
      <c r="D181" s="2" t="s">
        <v>216</v>
      </c>
      <c r="E181" s="3"/>
      <c r="F181" s="24"/>
      <c r="G181" s="25"/>
      <c r="H181" s="73"/>
      <c r="I181" s="41"/>
      <c r="J181" s="86">
        <f t="shared" si="61"/>
        <v>0</v>
      </c>
      <c r="K181" s="86">
        <f t="shared" ref="K181:U191" si="86">J181</f>
        <v>0</v>
      </c>
      <c r="L181" s="86">
        <f t="shared" si="86"/>
        <v>0</v>
      </c>
      <c r="M181" s="86">
        <f t="shared" si="86"/>
        <v>0</v>
      </c>
      <c r="N181" s="86">
        <f t="shared" si="86"/>
        <v>0</v>
      </c>
      <c r="O181" s="86">
        <f t="shared" si="86"/>
        <v>0</v>
      </c>
      <c r="P181" s="86">
        <f t="shared" si="86"/>
        <v>0</v>
      </c>
      <c r="Q181" s="86">
        <f t="shared" si="86"/>
        <v>0</v>
      </c>
      <c r="R181" s="86">
        <f t="shared" si="86"/>
        <v>0</v>
      </c>
      <c r="S181" s="86">
        <f t="shared" si="86"/>
        <v>0</v>
      </c>
      <c r="T181" s="86">
        <f t="shared" si="86"/>
        <v>0</v>
      </c>
      <c r="U181" s="86">
        <f t="shared" si="86"/>
        <v>0</v>
      </c>
      <c r="V181" s="93"/>
    </row>
    <row r="182" spans="1:22" x14ac:dyDescent="0.25">
      <c r="A182" s="27"/>
      <c r="B182" s="28" t="s">
        <v>217</v>
      </c>
      <c r="C182" s="28" t="s">
        <v>217</v>
      </c>
      <c r="D182" s="29" t="s">
        <v>371</v>
      </c>
      <c r="E182" s="4" t="s">
        <v>412</v>
      </c>
      <c r="F182" s="21" t="s">
        <v>453</v>
      </c>
      <c r="G182" s="22">
        <v>730</v>
      </c>
      <c r="H182" s="72">
        <v>0.59</v>
      </c>
      <c r="I182" s="23">
        <f t="shared" ref="I182:I192" si="87">F182*G182*H182</f>
        <v>155052</v>
      </c>
      <c r="J182" s="86">
        <f t="shared" si="61"/>
        <v>30</v>
      </c>
      <c r="K182" s="86">
        <f>J182</f>
        <v>30</v>
      </c>
      <c r="L182" s="86">
        <f t="shared" si="86"/>
        <v>30</v>
      </c>
      <c r="M182" s="86">
        <f t="shared" si="86"/>
        <v>30</v>
      </c>
      <c r="N182" s="86">
        <f t="shared" si="86"/>
        <v>30</v>
      </c>
      <c r="O182" s="86">
        <f t="shared" si="86"/>
        <v>30</v>
      </c>
      <c r="P182" s="86">
        <f t="shared" si="86"/>
        <v>30</v>
      </c>
      <c r="Q182" s="86">
        <f t="shared" si="86"/>
        <v>30</v>
      </c>
      <c r="R182" s="86">
        <f t="shared" si="86"/>
        <v>30</v>
      </c>
      <c r="S182" s="86">
        <f t="shared" si="86"/>
        <v>30</v>
      </c>
      <c r="T182" s="86">
        <f t="shared" si="86"/>
        <v>30</v>
      </c>
      <c r="U182" s="86">
        <f t="shared" si="86"/>
        <v>30</v>
      </c>
      <c r="V182" s="93"/>
    </row>
    <row r="183" spans="1:22" x14ac:dyDescent="0.25">
      <c r="A183" s="27"/>
      <c r="B183" s="28" t="s">
        <v>218</v>
      </c>
      <c r="C183" s="28" t="s">
        <v>218</v>
      </c>
      <c r="D183" s="29" t="s">
        <v>372</v>
      </c>
      <c r="E183" s="4" t="s">
        <v>412</v>
      </c>
      <c r="F183" s="21" t="s">
        <v>454</v>
      </c>
      <c r="G183" s="22">
        <v>120</v>
      </c>
      <c r="H183" s="72">
        <v>11.46</v>
      </c>
      <c r="I183" s="23">
        <f t="shared" si="87"/>
        <v>154022.40000000002</v>
      </c>
      <c r="J183" s="86">
        <v>10</v>
      </c>
      <c r="K183" s="86">
        <f t="shared" ref="K183" si="88">J183</f>
        <v>10</v>
      </c>
      <c r="L183" s="86">
        <f t="shared" si="86"/>
        <v>10</v>
      </c>
      <c r="M183" s="86">
        <f t="shared" si="86"/>
        <v>10</v>
      </c>
      <c r="N183" s="86">
        <f t="shared" si="86"/>
        <v>10</v>
      </c>
      <c r="O183" s="86">
        <f t="shared" si="86"/>
        <v>10</v>
      </c>
      <c r="P183" s="86">
        <f t="shared" si="86"/>
        <v>10</v>
      </c>
      <c r="Q183" s="86">
        <f t="shared" si="86"/>
        <v>10</v>
      </c>
      <c r="R183" s="86">
        <f t="shared" si="86"/>
        <v>10</v>
      </c>
      <c r="S183" s="86">
        <f t="shared" si="86"/>
        <v>10</v>
      </c>
      <c r="T183" s="86">
        <f t="shared" si="86"/>
        <v>10</v>
      </c>
      <c r="U183" s="86">
        <f t="shared" si="86"/>
        <v>10</v>
      </c>
      <c r="V183" s="93"/>
    </row>
    <row r="184" spans="1:22" x14ac:dyDescent="0.25">
      <c r="A184" s="27"/>
      <c r="B184" s="28" t="s">
        <v>219</v>
      </c>
      <c r="C184" s="28" t="s">
        <v>219</v>
      </c>
      <c r="D184" s="29" t="s">
        <v>373</v>
      </c>
      <c r="E184" s="4" t="s">
        <v>412</v>
      </c>
      <c r="F184" s="21" t="s">
        <v>453</v>
      </c>
      <c r="G184" s="22">
        <v>125</v>
      </c>
      <c r="H184" s="72">
        <v>1.24</v>
      </c>
      <c r="I184" s="23">
        <f t="shared" si="87"/>
        <v>55800</v>
      </c>
      <c r="J184" s="86">
        <f t="shared" si="61"/>
        <v>30</v>
      </c>
      <c r="K184" s="86">
        <f t="shared" ref="K184" si="89">J184</f>
        <v>30</v>
      </c>
      <c r="L184" s="86">
        <f t="shared" si="86"/>
        <v>30</v>
      </c>
      <c r="M184" s="86">
        <f t="shared" si="86"/>
        <v>30</v>
      </c>
      <c r="N184" s="86">
        <f t="shared" si="86"/>
        <v>30</v>
      </c>
      <c r="O184" s="86">
        <f t="shared" si="86"/>
        <v>30</v>
      </c>
      <c r="P184" s="86">
        <f t="shared" si="86"/>
        <v>30</v>
      </c>
      <c r="Q184" s="86">
        <f t="shared" si="86"/>
        <v>30</v>
      </c>
      <c r="R184" s="86">
        <f t="shared" si="86"/>
        <v>30</v>
      </c>
      <c r="S184" s="86">
        <f t="shared" si="86"/>
        <v>30</v>
      </c>
      <c r="T184" s="86">
        <f t="shared" si="86"/>
        <v>30</v>
      </c>
      <c r="U184" s="86">
        <f t="shared" si="86"/>
        <v>30</v>
      </c>
      <c r="V184" s="93"/>
    </row>
    <row r="185" spans="1:22" x14ac:dyDescent="0.25">
      <c r="A185" s="27"/>
      <c r="B185" s="28" t="s">
        <v>220</v>
      </c>
      <c r="C185" s="28" t="s">
        <v>220</v>
      </c>
      <c r="D185" s="29" t="s">
        <v>374</v>
      </c>
      <c r="E185" s="4" t="s">
        <v>412</v>
      </c>
      <c r="F185" s="21" t="s">
        <v>453</v>
      </c>
      <c r="G185" s="22">
        <v>5</v>
      </c>
      <c r="H185" s="72">
        <v>26.3</v>
      </c>
      <c r="I185" s="23">
        <f t="shared" si="87"/>
        <v>47340</v>
      </c>
      <c r="J185" s="86">
        <f t="shared" si="61"/>
        <v>30</v>
      </c>
      <c r="K185" s="86">
        <f t="shared" ref="K185" si="90">J185</f>
        <v>30</v>
      </c>
      <c r="L185" s="86">
        <f t="shared" si="86"/>
        <v>30</v>
      </c>
      <c r="M185" s="86">
        <f t="shared" si="86"/>
        <v>30</v>
      </c>
      <c r="N185" s="86">
        <f t="shared" si="86"/>
        <v>30</v>
      </c>
      <c r="O185" s="86">
        <f t="shared" si="86"/>
        <v>30</v>
      </c>
      <c r="P185" s="86">
        <f t="shared" si="86"/>
        <v>30</v>
      </c>
      <c r="Q185" s="86">
        <f t="shared" si="86"/>
        <v>30</v>
      </c>
      <c r="R185" s="86">
        <f t="shared" si="86"/>
        <v>30</v>
      </c>
      <c r="S185" s="86">
        <f t="shared" si="86"/>
        <v>30</v>
      </c>
      <c r="T185" s="86">
        <f t="shared" si="86"/>
        <v>30</v>
      </c>
      <c r="U185" s="86">
        <f t="shared" si="86"/>
        <v>30</v>
      </c>
      <c r="V185" s="93"/>
    </row>
    <row r="186" spans="1:22" x14ac:dyDescent="0.25">
      <c r="A186" s="27"/>
      <c r="B186" s="28" t="s">
        <v>221</v>
      </c>
      <c r="C186" s="28" t="s">
        <v>221</v>
      </c>
      <c r="D186" s="29" t="s">
        <v>375</v>
      </c>
      <c r="E186" s="4" t="s">
        <v>412</v>
      </c>
      <c r="F186" s="21" t="s">
        <v>455</v>
      </c>
      <c r="G186" s="22">
        <v>125</v>
      </c>
      <c r="H186" s="72">
        <v>18</v>
      </c>
      <c r="I186" s="23">
        <f t="shared" si="87"/>
        <v>63000</v>
      </c>
      <c r="J186" s="86">
        <v>0</v>
      </c>
      <c r="K186" s="86">
        <f t="shared" ref="K186" si="91">J186</f>
        <v>0</v>
      </c>
      <c r="L186" s="86">
        <f t="shared" si="86"/>
        <v>0</v>
      </c>
      <c r="M186" s="86">
        <f t="shared" si="86"/>
        <v>0</v>
      </c>
      <c r="N186" s="86">
        <v>7</v>
      </c>
      <c r="O186" s="86">
        <v>7</v>
      </c>
      <c r="P186" s="86">
        <v>7</v>
      </c>
      <c r="Q186" s="86">
        <v>7</v>
      </c>
      <c r="R186" s="86">
        <v>0</v>
      </c>
      <c r="S186" s="86">
        <v>0</v>
      </c>
      <c r="T186" s="86">
        <f t="shared" si="86"/>
        <v>0</v>
      </c>
      <c r="U186" s="86">
        <f t="shared" si="86"/>
        <v>0</v>
      </c>
      <c r="V186" s="93"/>
    </row>
    <row r="187" spans="1:22" x14ac:dyDescent="0.25">
      <c r="A187" s="27"/>
      <c r="B187" s="28" t="s">
        <v>222</v>
      </c>
      <c r="C187" s="28" t="s">
        <v>222</v>
      </c>
      <c r="D187" s="29" t="s">
        <v>376</v>
      </c>
      <c r="E187" s="4" t="s">
        <v>412</v>
      </c>
      <c r="F187" s="21" t="s">
        <v>189</v>
      </c>
      <c r="G187" s="22">
        <v>125</v>
      </c>
      <c r="H187" s="72">
        <v>46.6</v>
      </c>
      <c r="I187" s="23">
        <f t="shared" si="87"/>
        <v>58250</v>
      </c>
      <c r="J187" s="86">
        <f t="shared" si="61"/>
        <v>0.83333333333333337</v>
      </c>
      <c r="K187" s="86">
        <f t="shared" ref="K187" si="92">J187</f>
        <v>0.83333333333333337</v>
      </c>
      <c r="L187" s="86">
        <v>0</v>
      </c>
      <c r="M187" s="86">
        <v>1</v>
      </c>
      <c r="N187" s="86">
        <f t="shared" si="86"/>
        <v>1</v>
      </c>
      <c r="O187" s="86">
        <f t="shared" si="86"/>
        <v>1</v>
      </c>
      <c r="P187" s="86">
        <f t="shared" si="86"/>
        <v>1</v>
      </c>
      <c r="Q187" s="86">
        <f t="shared" si="86"/>
        <v>1</v>
      </c>
      <c r="R187" s="86">
        <f t="shared" si="86"/>
        <v>1</v>
      </c>
      <c r="S187" s="86">
        <f t="shared" si="86"/>
        <v>1</v>
      </c>
      <c r="T187" s="86">
        <f t="shared" si="86"/>
        <v>1</v>
      </c>
      <c r="U187" s="86">
        <v>0</v>
      </c>
      <c r="V187" s="93"/>
    </row>
    <row r="188" spans="1:22" x14ac:dyDescent="0.25">
      <c r="A188" s="49"/>
      <c r="B188" s="50" t="s">
        <v>223</v>
      </c>
      <c r="C188" s="50" t="s">
        <v>223</v>
      </c>
      <c r="D188" s="51" t="s">
        <v>377</v>
      </c>
      <c r="E188" s="8" t="s">
        <v>21</v>
      </c>
      <c r="F188" s="21" t="s">
        <v>5</v>
      </c>
      <c r="G188" s="22">
        <v>99</v>
      </c>
      <c r="H188" s="72">
        <v>340.07</v>
      </c>
      <c r="I188" s="23">
        <f t="shared" si="87"/>
        <v>67333.86</v>
      </c>
      <c r="J188" s="86">
        <f t="shared" si="61"/>
        <v>0.16666666666666666</v>
      </c>
      <c r="K188" s="86">
        <f t="shared" ref="K188" si="93">J188</f>
        <v>0.16666666666666666</v>
      </c>
      <c r="L188" s="86">
        <f t="shared" si="86"/>
        <v>0.16666666666666666</v>
      </c>
      <c r="M188" s="86">
        <f t="shared" si="86"/>
        <v>0.16666666666666666</v>
      </c>
      <c r="N188" s="86">
        <v>1</v>
      </c>
      <c r="O188" s="86">
        <v>0</v>
      </c>
      <c r="P188" s="86">
        <f t="shared" si="86"/>
        <v>0</v>
      </c>
      <c r="Q188" s="86">
        <f t="shared" si="86"/>
        <v>0</v>
      </c>
      <c r="R188" s="86">
        <f t="shared" si="86"/>
        <v>0</v>
      </c>
      <c r="S188" s="86">
        <f t="shared" si="86"/>
        <v>0</v>
      </c>
      <c r="T188" s="86">
        <v>1</v>
      </c>
      <c r="U188" s="86">
        <v>0</v>
      </c>
      <c r="V188" s="93"/>
    </row>
    <row r="189" spans="1:22" x14ac:dyDescent="0.25">
      <c r="A189" s="52"/>
      <c r="B189" s="53" t="s">
        <v>224</v>
      </c>
      <c r="C189" s="53" t="s">
        <v>224</v>
      </c>
      <c r="D189" s="54" t="s">
        <v>232</v>
      </c>
      <c r="E189" s="4" t="s">
        <v>398</v>
      </c>
      <c r="F189" s="21" t="s">
        <v>3</v>
      </c>
      <c r="G189" s="22">
        <v>18</v>
      </c>
      <c r="H189" s="72">
        <v>3611.011</v>
      </c>
      <c r="I189" s="23">
        <f t="shared" si="87"/>
        <v>64998.197999999997</v>
      </c>
      <c r="J189" s="86">
        <f t="shared" si="61"/>
        <v>8.3333333333333329E-2</v>
      </c>
      <c r="K189" s="86">
        <f t="shared" ref="K189" si="94">J189</f>
        <v>8.3333333333333329E-2</v>
      </c>
      <c r="L189" s="86">
        <f t="shared" si="86"/>
        <v>8.3333333333333329E-2</v>
      </c>
      <c r="M189" s="86">
        <f t="shared" si="86"/>
        <v>8.3333333333333329E-2</v>
      </c>
      <c r="N189" s="86">
        <f t="shared" si="86"/>
        <v>8.3333333333333329E-2</v>
      </c>
      <c r="O189" s="86">
        <f t="shared" si="86"/>
        <v>8.3333333333333329E-2</v>
      </c>
      <c r="P189" s="86">
        <f t="shared" si="86"/>
        <v>8.3333333333333329E-2</v>
      </c>
      <c r="Q189" s="86">
        <f t="shared" si="86"/>
        <v>8.3333333333333329E-2</v>
      </c>
      <c r="R189" s="86">
        <f t="shared" si="86"/>
        <v>8.3333333333333329E-2</v>
      </c>
      <c r="S189" s="86">
        <f t="shared" si="86"/>
        <v>8.3333333333333329E-2</v>
      </c>
      <c r="T189" s="86">
        <f t="shared" si="86"/>
        <v>8.3333333333333329E-2</v>
      </c>
      <c r="U189" s="86">
        <v>1</v>
      </c>
      <c r="V189" s="93"/>
    </row>
    <row r="190" spans="1:22" x14ac:dyDescent="0.25">
      <c r="A190" s="52"/>
      <c r="B190" s="53" t="s">
        <v>225</v>
      </c>
      <c r="C190" s="53" t="s">
        <v>225</v>
      </c>
      <c r="D190" s="54" t="s">
        <v>378</v>
      </c>
      <c r="E190" s="4" t="s">
        <v>412</v>
      </c>
      <c r="F190" s="21" t="s">
        <v>456</v>
      </c>
      <c r="G190" s="22">
        <v>350</v>
      </c>
      <c r="H190" s="72">
        <v>2.38</v>
      </c>
      <c r="I190" s="23">
        <f t="shared" si="87"/>
        <v>249900</v>
      </c>
      <c r="J190" s="86">
        <f t="shared" si="61"/>
        <v>25</v>
      </c>
      <c r="K190" s="86">
        <f t="shared" ref="K190" si="95">J190</f>
        <v>25</v>
      </c>
      <c r="L190" s="86">
        <f t="shared" si="86"/>
        <v>25</v>
      </c>
      <c r="M190" s="86">
        <f t="shared" si="86"/>
        <v>25</v>
      </c>
      <c r="N190" s="86">
        <f t="shared" si="86"/>
        <v>25</v>
      </c>
      <c r="O190" s="86">
        <f t="shared" si="86"/>
        <v>25</v>
      </c>
      <c r="P190" s="86">
        <f t="shared" si="86"/>
        <v>25</v>
      </c>
      <c r="Q190" s="86">
        <f t="shared" si="86"/>
        <v>25</v>
      </c>
      <c r="R190" s="86">
        <f t="shared" si="86"/>
        <v>25</v>
      </c>
      <c r="S190" s="86">
        <f t="shared" si="86"/>
        <v>25</v>
      </c>
      <c r="T190" s="86">
        <f t="shared" si="86"/>
        <v>25</v>
      </c>
      <c r="U190" s="86">
        <f t="shared" si="86"/>
        <v>25</v>
      </c>
      <c r="V190" s="93"/>
    </row>
    <row r="191" spans="1:22" x14ac:dyDescent="0.25">
      <c r="A191" s="52"/>
      <c r="B191" s="53" t="s">
        <v>226</v>
      </c>
      <c r="C191" s="53" t="s">
        <v>226</v>
      </c>
      <c r="D191" s="54" t="s">
        <v>379</v>
      </c>
      <c r="E191" s="4" t="s">
        <v>412</v>
      </c>
      <c r="F191" s="21" t="s">
        <v>457</v>
      </c>
      <c r="G191" s="22">
        <v>350</v>
      </c>
      <c r="H191" s="72">
        <v>3.5</v>
      </c>
      <c r="I191" s="23">
        <f t="shared" si="87"/>
        <v>24500</v>
      </c>
      <c r="J191" s="86">
        <v>5</v>
      </c>
      <c r="K191" s="86">
        <v>5</v>
      </c>
      <c r="L191" s="86">
        <v>0</v>
      </c>
      <c r="M191" s="86">
        <f t="shared" si="86"/>
        <v>0</v>
      </c>
      <c r="N191" s="86">
        <f t="shared" si="86"/>
        <v>0</v>
      </c>
      <c r="O191" s="86">
        <f t="shared" si="86"/>
        <v>0</v>
      </c>
      <c r="P191" s="86">
        <f t="shared" si="86"/>
        <v>0</v>
      </c>
      <c r="Q191" s="86">
        <f t="shared" si="86"/>
        <v>0</v>
      </c>
      <c r="R191" s="86">
        <f t="shared" si="86"/>
        <v>0</v>
      </c>
      <c r="S191" s="86">
        <f t="shared" si="86"/>
        <v>0</v>
      </c>
      <c r="T191" s="86">
        <v>5</v>
      </c>
      <c r="U191" s="86">
        <v>5</v>
      </c>
      <c r="V191" s="93"/>
    </row>
    <row r="192" spans="1:22" ht="47.25" x14ac:dyDescent="0.25">
      <c r="A192" s="52"/>
      <c r="B192" s="53" t="s">
        <v>227</v>
      </c>
      <c r="C192" s="53" t="s">
        <v>227</v>
      </c>
      <c r="D192" s="54" t="s">
        <v>228</v>
      </c>
      <c r="E192" s="100" t="s">
        <v>403</v>
      </c>
      <c r="F192" s="102" t="s">
        <v>3</v>
      </c>
      <c r="G192" s="103">
        <v>1</v>
      </c>
      <c r="H192" s="104">
        <v>229730</v>
      </c>
      <c r="I192" s="23">
        <f t="shared" si="87"/>
        <v>229730</v>
      </c>
      <c r="J192" s="86"/>
      <c r="K192" s="86"/>
      <c r="L192" s="86"/>
      <c r="M192" s="86">
        <v>1</v>
      </c>
      <c r="N192" s="86"/>
      <c r="O192" s="86"/>
      <c r="P192" s="86"/>
      <c r="Q192" s="86"/>
      <c r="R192" s="86"/>
      <c r="S192" s="86"/>
      <c r="T192" s="86"/>
      <c r="U192" s="86"/>
      <c r="V192" s="93" t="s">
        <v>467</v>
      </c>
    </row>
  </sheetData>
  <sheetProtection formatColumns="0" formatRows="0"/>
  <mergeCells count="3">
    <mergeCell ref="B1:C1"/>
    <mergeCell ref="F1:I1"/>
    <mergeCell ref="A3:C3"/>
  </mergeCells>
  <dataValidations count="2">
    <dataValidation allowBlank="1" errorTitle="Ошибка !!!" error="Реквизит должен быть выбран из списка !!!" promptTitle="Реквизит выбирайте " prompt="из списка" sqref="B8:C192"/>
    <dataValidation allowBlank="1" sqref="E179 F8:I192"/>
  </dataValidations>
  <pageMargins left="0.7" right="0.7" top="0.75" bottom="0.75" header="0.3" footer="0.3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Лист1!$A$2:$A$48</xm:f>
          </x14:formula1>
          <xm:sqref>E8:E178 E180:E192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3" workbookViewId="0">
      <selection activeCell="D3" sqref="D3"/>
    </sheetView>
  </sheetViews>
  <sheetFormatPr defaultRowHeight="15" x14ac:dyDescent="0.25"/>
  <sheetData>
    <row r="1" spans="1:1" x14ac:dyDescent="0.25">
      <c r="A1" t="s">
        <v>386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393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2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408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414</v>
      </c>
    </row>
    <row r="30" spans="1:1" x14ac:dyDescent="0.25">
      <c r="A30" t="s">
        <v>415</v>
      </c>
    </row>
    <row r="31" spans="1:1" x14ac:dyDescent="0.25">
      <c r="A31" t="s">
        <v>416</v>
      </c>
    </row>
    <row r="32" spans="1:1" x14ac:dyDescent="0.25">
      <c r="A32" t="s">
        <v>417</v>
      </c>
    </row>
    <row r="33" spans="1:1" x14ac:dyDescent="0.25">
      <c r="A33" t="s">
        <v>418</v>
      </c>
    </row>
    <row r="34" spans="1:1" x14ac:dyDescent="0.25">
      <c r="A34" t="s">
        <v>419</v>
      </c>
    </row>
    <row r="35" spans="1:1" x14ac:dyDescent="0.25">
      <c r="A35" t="s">
        <v>420</v>
      </c>
    </row>
    <row r="36" spans="1:1" x14ac:dyDescent="0.25">
      <c r="A36" t="s">
        <v>421</v>
      </c>
    </row>
    <row r="37" spans="1:1" x14ac:dyDescent="0.25">
      <c r="A37" t="s">
        <v>422</v>
      </c>
    </row>
    <row r="38" spans="1:1" x14ac:dyDescent="0.25">
      <c r="A38" t="s">
        <v>423</v>
      </c>
    </row>
    <row r="39" spans="1:1" x14ac:dyDescent="0.25">
      <c r="A39" t="s">
        <v>424</v>
      </c>
    </row>
    <row r="40" spans="1:1" x14ac:dyDescent="0.25">
      <c r="A40" t="s">
        <v>425</v>
      </c>
    </row>
    <row r="41" spans="1:1" x14ac:dyDescent="0.25">
      <c r="A41" t="s">
        <v>426</v>
      </c>
    </row>
    <row r="42" spans="1:1" x14ac:dyDescent="0.25">
      <c r="A42" t="s">
        <v>427</v>
      </c>
    </row>
    <row r="43" spans="1:1" x14ac:dyDescent="0.25">
      <c r="A43" t="s">
        <v>428</v>
      </c>
    </row>
    <row r="44" spans="1:1" x14ac:dyDescent="0.25">
      <c r="A44" t="s">
        <v>429</v>
      </c>
    </row>
    <row r="45" spans="1:1" x14ac:dyDescent="0.25">
      <c r="A45" t="s">
        <v>430</v>
      </c>
    </row>
    <row r="46" spans="1:1" x14ac:dyDescent="0.25">
      <c r="A46" t="s">
        <v>431</v>
      </c>
    </row>
    <row r="47" spans="1:1" x14ac:dyDescent="0.25">
      <c r="A47" t="s">
        <v>21</v>
      </c>
    </row>
    <row r="48" spans="1:1" x14ac:dyDescent="0.25">
      <c r="A4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БАФ28</vt:lpstr>
      <vt:lpstr>ФИЛ 13 стр.2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usr0087773</dc:creator>
  <cp:lastModifiedBy>Петров Юрий Германович</cp:lastModifiedBy>
  <cp:lastPrinted>2019-03-21T08:11:58Z</cp:lastPrinted>
  <dcterms:created xsi:type="dcterms:W3CDTF">2017-11-18T12:55:35Z</dcterms:created>
  <dcterms:modified xsi:type="dcterms:W3CDTF">2020-12-24T11:13:40Z</dcterms:modified>
</cp:coreProperties>
</file>